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 Janet's Stuff\Area Financial Statements\"/>
    </mc:Choice>
  </mc:AlternateContent>
  <xr:revisionPtr revIDLastSave="0" documentId="13_ncr:1_{2EBBF9B5-E96C-43A1-A3BD-54BF1DD6B830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Income Statement" sheetId="1" r:id="rId1"/>
    <sheet name="Balance Sheet" sheetId="2" r:id="rId2"/>
    <sheet name="Reserve Fund" sheetId="3" r:id="rId3"/>
    <sheet name="Sheet2" sheetId="4" state="hidden" r:id="rId4"/>
  </sheets>
  <definedNames>
    <definedName name="_xlnm.Print_Area" localSheetId="0">'Income Statement'!$A$1:$O$124</definedName>
    <definedName name="_xlnm.Print_Area" localSheetId="2">'Reserve Fund'!$A$6:$L$41</definedName>
    <definedName name="_xlnm.Print_Titles" localSheetId="0">'Income Statement'!$1:$2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0" i="2" l="1"/>
  <c r="I42" i="2"/>
  <c r="H22" i="2"/>
  <c r="F22" i="2"/>
  <c r="H92" i="1"/>
  <c r="J93" i="1"/>
  <c r="J81" i="1"/>
  <c r="J26" i="1"/>
  <c r="J24" i="1"/>
  <c r="N91" i="1" l="1"/>
  <c r="N90" i="1"/>
  <c r="N89" i="1"/>
  <c r="N88" i="1"/>
  <c r="N87" i="1"/>
  <c r="N85" i="1"/>
  <c r="N74" i="1"/>
  <c r="N73" i="1"/>
  <c r="N72" i="1"/>
  <c r="N71" i="1"/>
  <c r="N66" i="1"/>
  <c r="N65" i="1"/>
  <c r="H91" i="1"/>
  <c r="H90" i="1"/>
  <c r="H88" i="1"/>
  <c r="H87" i="1"/>
  <c r="H86" i="1"/>
  <c r="H85" i="1"/>
  <c r="H73" i="1"/>
  <c r="H72" i="1"/>
  <c r="H66" i="1"/>
  <c r="H65" i="1"/>
  <c r="N57" i="1"/>
  <c r="N56" i="1"/>
  <c r="N55" i="1"/>
  <c r="N50" i="1"/>
  <c r="N49" i="1"/>
  <c r="N44" i="1"/>
  <c r="N43" i="1"/>
  <c r="N42" i="1"/>
  <c r="N41" i="1"/>
  <c r="N40" i="1"/>
  <c r="N39" i="1"/>
  <c r="N34" i="1"/>
  <c r="N33" i="1"/>
  <c r="H57" i="1"/>
  <c r="H56" i="1"/>
  <c r="H55" i="1"/>
  <c r="H50" i="1"/>
  <c r="H49" i="1"/>
  <c r="H44" i="1"/>
  <c r="H43" i="1"/>
  <c r="H42" i="1"/>
  <c r="H41" i="1"/>
  <c r="H40" i="1"/>
  <c r="H39" i="1"/>
  <c r="H34" i="1"/>
  <c r="H33" i="1"/>
  <c r="N23" i="1"/>
  <c r="N21" i="1"/>
  <c r="N20" i="1"/>
  <c r="N16" i="1"/>
  <c r="N15" i="1"/>
  <c r="N14" i="1"/>
  <c r="N13" i="1"/>
  <c r="N12" i="1"/>
  <c r="N11" i="1"/>
  <c r="N10" i="1"/>
  <c r="N9" i="1"/>
  <c r="H23" i="1"/>
  <c r="H21" i="1"/>
  <c r="H20" i="1"/>
  <c r="H16" i="1"/>
  <c r="H15" i="1"/>
  <c r="H14" i="1"/>
  <c r="H13" i="1"/>
  <c r="H12" i="1"/>
  <c r="H11" i="1"/>
  <c r="H10" i="1"/>
  <c r="H9" i="1"/>
  <c r="G42" i="2"/>
  <c r="F93" i="1"/>
  <c r="D93" i="1"/>
  <c r="D81" i="1"/>
  <c r="L52" i="1"/>
  <c r="L46" i="1"/>
  <c r="L35" i="1"/>
  <c r="L105" i="1"/>
  <c r="J105" i="1"/>
  <c r="L93" i="1"/>
  <c r="N93" i="1" s="1"/>
  <c r="L81" i="1"/>
  <c r="L75" i="1"/>
  <c r="L67" i="1"/>
  <c r="J75" i="1"/>
  <c r="J67" i="1"/>
  <c r="J58" i="1"/>
  <c r="J52" i="1"/>
  <c r="J46" i="1"/>
  <c r="J35" i="1"/>
  <c r="L24" i="1"/>
  <c r="N24" i="1" s="1"/>
  <c r="L18" i="1"/>
  <c r="N18" i="1" s="1"/>
  <c r="L7" i="1"/>
  <c r="N7" i="1" s="1"/>
  <c r="H93" i="1" l="1"/>
  <c r="N52" i="1"/>
  <c r="N67" i="1"/>
  <c r="N75" i="1"/>
  <c r="N46" i="1"/>
  <c r="N35" i="1"/>
  <c r="J107" i="1"/>
  <c r="J109" i="1" s="1"/>
  <c r="J113" i="1" s="1"/>
  <c r="L26" i="1"/>
  <c r="N26" i="1" s="1"/>
  <c r="H25" i="3"/>
  <c r="H29" i="3" s="1"/>
  <c r="D105" i="1" l="1"/>
  <c r="D75" i="1"/>
  <c r="D67" i="1"/>
  <c r="D58" i="1"/>
  <c r="D52" i="1"/>
  <c r="D46" i="1"/>
  <c r="D35" i="1"/>
  <c r="D24" i="1"/>
  <c r="D18" i="1"/>
  <c r="D7" i="1"/>
  <c r="L58" i="1"/>
  <c r="N100" i="1"/>
  <c r="L107" i="1" l="1"/>
  <c r="L109" i="1" s="1"/>
  <c r="N58" i="1"/>
  <c r="D26" i="1"/>
  <c r="D107" i="1"/>
  <c r="H13" i="2"/>
  <c r="F13" i="2"/>
  <c r="H25" i="2"/>
  <c r="H27" i="2" s="1"/>
  <c r="F25" i="2"/>
  <c r="F27" i="2" s="1"/>
  <c r="G48" i="2"/>
  <c r="G50" i="2" s="1"/>
  <c r="I48" i="2"/>
  <c r="G28" i="2" l="1"/>
  <c r="G32" i="2" s="1"/>
  <c r="I28" i="2"/>
  <c r="I32" i="2" s="1"/>
  <c r="D109" i="1"/>
  <c r="D113" i="1" s="1"/>
  <c r="N104" i="1" l="1"/>
  <c r="N103" i="1"/>
  <c r="N102" i="1"/>
  <c r="H102" i="1"/>
  <c r="H101" i="1"/>
  <c r="H100" i="1"/>
  <c r="H6" i="1" l="1"/>
  <c r="N6" i="1"/>
  <c r="F7" i="1"/>
  <c r="H7" i="1" s="1"/>
  <c r="F18" i="1"/>
  <c r="H18" i="1" s="1"/>
  <c r="F24" i="1"/>
  <c r="H24" i="1" s="1"/>
  <c r="H32" i="1"/>
  <c r="N32" i="1"/>
  <c r="F35" i="1"/>
  <c r="H35" i="1" s="1"/>
  <c r="F46" i="1"/>
  <c r="H46" i="1" s="1"/>
  <c r="F52" i="1"/>
  <c r="H52" i="1" s="1"/>
  <c r="F58" i="1"/>
  <c r="H58" i="1" s="1"/>
  <c r="H64" i="1"/>
  <c r="N64" i="1"/>
  <c r="F67" i="1"/>
  <c r="H67" i="1" s="1"/>
  <c r="F75" i="1"/>
  <c r="H75" i="1" s="1"/>
  <c r="E81" i="1"/>
  <c r="F81" i="1"/>
  <c r="H98" i="1"/>
  <c r="N98" i="1"/>
  <c r="H99" i="1"/>
  <c r="N99" i="1"/>
  <c r="H103" i="1"/>
  <c r="F105" i="1"/>
  <c r="N105" i="1"/>
  <c r="N107" i="1" l="1"/>
  <c r="F107" i="1"/>
  <c r="F26" i="1"/>
  <c r="H26" i="1" s="1"/>
  <c r="H105" i="1"/>
  <c r="F109" i="1" l="1"/>
  <c r="H107" i="1"/>
</calcChain>
</file>

<file path=xl/sharedStrings.xml><?xml version="1.0" encoding="utf-8"?>
<sst xmlns="http://schemas.openxmlformats.org/spreadsheetml/2006/main" count="199" uniqueCount="165">
  <si>
    <t>Total Expense</t>
  </si>
  <si>
    <t>Total Other Expenses</t>
  </si>
  <si>
    <t>Website and URL</t>
  </si>
  <si>
    <t>Trillium Expenses Chair</t>
  </si>
  <si>
    <t>Alateen Advisory Committee</t>
  </si>
  <si>
    <t>Miscellaneous</t>
  </si>
  <si>
    <t>Newsletters</t>
  </si>
  <si>
    <t>Alateen Requirements Admin</t>
  </si>
  <si>
    <t>Other Expenses</t>
  </si>
  <si>
    <t>Total OSA Operational Costs</t>
  </si>
  <si>
    <t>Depreciation of fixed asset</t>
  </si>
  <si>
    <t>Supplies</t>
  </si>
  <si>
    <t>Hotel, Travel, Meals</t>
  </si>
  <si>
    <t>Post Office Box Rental</t>
  </si>
  <si>
    <t>Photocopy/Mailing</t>
  </si>
  <si>
    <t>Exec. Liaison to Trillium</t>
  </si>
  <si>
    <t>Bank Charges</t>
  </si>
  <si>
    <t>Administration/Telephone</t>
  </si>
  <si>
    <t>OSA Operational Costs</t>
  </si>
  <si>
    <t>Total Handover Expenses</t>
  </si>
  <si>
    <t>Travel &amp; Meals</t>
  </si>
  <si>
    <t>Hotel (meeting rooms)</t>
  </si>
  <si>
    <t>Hotel (accomodations)</t>
  </si>
  <si>
    <t>Handover Expenses</t>
  </si>
  <si>
    <t>Total Executive Meetings Expenses</t>
  </si>
  <si>
    <t>Administration</t>
  </si>
  <si>
    <t>Executive Meetings Expenses</t>
  </si>
  <si>
    <t>Total Delegate's Expenses</t>
  </si>
  <si>
    <t>HotelTravel/Meals</t>
  </si>
  <si>
    <t>Conferences</t>
  </si>
  <si>
    <t>Photocopying/Mailing</t>
  </si>
  <si>
    <t>Delegate's Expenses</t>
  </si>
  <si>
    <t>Total Coordinators Expenses</t>
  </si>
  <si>
    <t>Coordinators Expenses</t>
  </si>
  <si>
    <t>Total Conferences</t>
  </si>
  <si>
    <t>WSC - Delegate's Participation</t>
  </si>
  <si>
    <t>Conventions</t>
  </si>
  <si>
    <t>Total AWSC  Expenses</t>
  </si>
  <si>
    <t>AWSC Expenses - Other</t>
  </si>
  <si>
    <t>Hotel - Room Nights</t>
  </si>
  <si>
    <t>Hotel - Meeting Rooms</t>
  </si>
  <si>
    <t>Hotel - Meals</t>
  </si>
  <si>
    <t>Exec/Coord./Guests</t>
  </si>
  <si>
    <t>DR Travel Costs</t>
  </si>
  <si>
    <t>AWSC  Expenses</t>
  </si>
  <si>
    <t>Total Assembly  Expenses</t>
  </si>
  <si>
    <t>Travel/Meals</t>
  </si>
  <si>
    <t>Accommodation</t>
  </si>
  <si>
    <t>Assembly  Expenses</t>
  </si>
  <si>
    <t>Expense</t>
  </si>
  <si>
    <t>Total Income</t>
  </si>
  <si>
    <t>Sub-total</t>
  </si>
  <si>
    <t>4300 · Other donations</t>
  </si>
  <si>
    <t>4350 - Open Lines Sub'n</t>
  </si>
  <si>
    <t>4250 · Group/District donations</t>
  </si>
  <si>
    <t>4200 · Miscellaneous Income</t>
  </si>
  <si>
    <t>Total 4100 · AWSC Revenues</t>
  </si>
  <si>
    <t>4190 · Other Revenues</t>
  </si>
  <si>
    <t>4180 · Equalized Travel</t>
  </si>
  <si>
    <t>4170 · DR Registrations</t>
  </si>
  <si>
    <t>4160 · AIS Registrations</t>
  </si>
  <si>
    <t>4150 · AIS Meals</t>
  </si>
  <si>
    <t>4140 - AIS accomodations</t>
  </si>
  <si>
    <t>4130 · ADR Registrations</t>
  </si>
  <si>
    <t>4120 · ADR Meals</t>
  </si>
  <si>
    <t>4110 · ADR Accomm/DR Upgrade</t>
  </si>
  <si>
    <t>4100 · AWSC Revenues</t>
  </si>
  <si>
    <t>Total 4000 · Assembly Revenues</t>
  </si>
  <si>
    <t>4010 · ASSEMBLY Registrations</t>
  </si>
  <si>
    <t>4000 · Assembly Revenues</t>
  </si>
  <si>
    <t>Income</t>
  </si>
  <si>
    <t>%</t>
  </si>
  <si>
    <t>Income Statement</t>
  </si>
  <si>
    <t>Ontario South Assembly</t>
  </si>
  <si>
    <t>ONTARIO SOUTH ASSEMBLY</t>
  </si>
  <si>
    <t>BALANCE SHEET</t>
  </si>
  <si>
    <t xml:space="preserve">Comparative as of </t>
  </si>
  <si>
    <t xml:space="preserve">As of </t>
  </si>
  <si>
    <t>Comparative</t>
  </si>
  <si>
    <t>ASSETS</t>
  </si>
  <si>
    <t>Current Assets</t>
  </si>
  <si>
    <t>Chequing/Savings</t>
  </si>
  <si>
    <t xml:space="preserve"> Cash in Bank</t>
  </si>
  <si>
    <t>Total Chequing/Savings</t>
  </si>
  <si>
    <t>Other Current Assets</t>
  </si>
  <si>
    <t xml:space="preserve"> Advance - Assembly</t>
  </si>
  <si>
    <t>Total  Advanced Payments</t>
  </si>
  <si>
    <t>Total Other Current Assets</t>
  </si>
  <si>
    <t>Total Current Assets</t>
  </si>
  <si>
    <t>Fixed Assets</t>
  </si>
  <si>
    <t xml:space="preserve"> Computer equipment</t>
  </si>
  <si>
    <t>Total Fixed Assets</t>
  </si>
  <si>
    <t>TOTAL ASSETS</t>
  </si>
  <si>
    <t>LIABILITIES &amp; EQUITY</t>
  </si>
  <si>
    <t>Liabilities</t>
  </si>
  <si>
    <t>Current Liabilities</t>
  </si>
  <si>
    <t>Accounts Payable</t>
  </si>
  <si>
    <t xml:space="preserve"> Accounts Payable</t>
  </si>
  <si>
    <t>Total Accounts Payable</t>
  </si>
  <si>
    <t>Other Current Liabilities</t>
  </si>
  <si>
    <t xml:space="preserve"> Accrued liabilities</t>
  </si>
  <si>
    <t>Total Other Current Liabilities</t>
  </si>
  <si>
    <t>Total Current Liabilities</t>
  </si>
  <si>
    <t>Total Liabilities</t>
  </si>
  <si>
    <t>Equity</t>
  </si>
  <si>
    <t xml:space="preserve"> Retained Earnings</t>
  </si>
  <si>
    <t>Total Equity</t>
  </si>
  <si>
    <t>TOTAL LIABILITIES &amp; EQUITY</t>
  </si>
  <si>
    <t>Other Income/Expense  -  Trillium</t>
  </si>
  <si>
    <t xml:space="preserve">      </t>
  </si>
  <si>
    <t xml:space="preserve"> Advance - AWSC</t>
  </si>
  <si>
    <t>Term Investments</t>
  </si>
  <si>
    <t>Total Investments</t>
  </si>
  <si>
    <t xml:space="preserve"> RESERVE FUND</t>
  </si>
  <si>
    <t>Note 1</t>
  </si>
  <si>
    <t>"</t>
  </si>
  <si>
    <t>Note 3</t>
  </si>
  <si>
    <t>Note 4</t>
  </si>
  <si>
    <t>Note 5</t>
  </si>
  <si>
    <t>Note 6</t>
  </si>
  <si>
    <t>Note 7</t>
  </si>
  <si>
    <t>Notes</t>
  </si>
  <si>
    <t>Group donations were significantly reduced because groups were not meeting face to face due to the pandemic.</t>
  </si>
  <si>
    <t>Group records computer is depreciated at the rate of 30% of the declining balance.</t>
  </si>
  <si>
    <t xml:space="preserve"> Archives Storage</t>
  </si>
  <si>
    <t>General Warranty of the Conference #1 states:</t>
  </si>
  <si>
    <t>(page 18 Al-Anon / Alateen Service Manual 2018-2021)</t>
  </si>
  <si>
    <t>Ontario South Assembly, Policie &amp; Guidelines Manual, Section 8, Paragraph 4 states:</t>
  </si>
  <si>
    <t>The total operating costs include financial contractual obligations. (e.g. contracts for Trillium Convention, AWSC accomodations and Assembly)</t>
  </si>
  <si>
    <t>That only sufficient operating funds, including an ample reserve, be its prudent financial principle.</t>
  </si>
  <si>
    <t>Cash in Bank</t>
  </si>
  <si>
    <t>Total operating funds</t>
  </si>
  <si>
    <t>Following the principle used by WSO, Ontario South maintains a prudent reserve to a maximum of one year of operating costs.</t>
  </si>
  <si>
    <t>PACKAGE PAGE #1</t>
  </si>
  <si>
    <t>PACKAGE PAGE #2</t>
  </si>
  <si>
    <t>PACKAGE PAGE #3</t>
  </si>
  <si>
    <t>PACKAGE PAGE #4</t>
  </si>
  <si>
    <t>PACKAGE PAGE #5</t>
  </si>
  <si>
    <t>PACKAGE PAGE #6</t>
  </si>
  <si>
    <t>December 31, 2021</t>
  </si>
  <si>
    <t>Zoom Charges</t>
  </si>
  <si>
    <t xml:space="preserve"> 2021 Budget </t>
  </si>
  <si>
    <t>Prepaid Expenses and Deposits</t>
  </si>
  <si>
    <t>Prepaid expenses</t>
  </si>
  <si>
    <t xml:space="preserve"> Advance - Delegate</t>
  </si>
  <si>
    <t>Incidental expenses</t>
  </si>
  <si>
    <t>December 31, 2022</t>
  </si>
  <si>
    <t xml:space="preserve"> 2022 Budget </t>
  </si>
  <si>
    <t>Due to the COVID 19 pandemic, AWSC was held virtually.  No expenses were incurred.</t>
  </si>
  <si>
    <t>Consists of interest on Term Investments of $66.50. Prior year is interest on term investment of$466.48 and return of $1,441.48 payment made to WSO for delegate's attendance at World Service (held virtually) in 2020 expensed in 2019.</t>
  </si>
  <si>
    <t>The World Service Conference was held virtually  in 2021 due to the pandemic.</t>
  </si>
  <si>
    <t>February and July executive meetings in 2022 were held virtually. November meeting was held face to face.</t>
  </si>
  <si>
    <t>Prior year handover meeting was held virtually.  The expenses incurred were to transfer material to the incoming service postions. 2022 was not a handover year.</t>
  </si>
  <si>
    <t>Net Ordinary Income (Loss)</t>
  </si>
  <si>
    <t>Net Income (Loss)</t>
  </si>
  <si>
    <t>As of December 31, 2022</t>
  </si>
  <si>
    <t>Dec 31, 2022</t>
  </si>
  <si>
    <t>Dec 31, 2021</t>
  </si>
  <si>
    <t xml:space="preserve"> Advance - Executive Meetings</t>
  </si>
  <si>
    <t xml:space="preserve"> Advance -Trillium</t>
  </si>
  <si>
    <t>Operating Funds @ December 31, 2022:</t>
  </si>
  <si>
    <t>Budgeted Operating Costs for 2023</t>
  </si>
  <si>
    <t>Excess  (Deficiency) of Operating Funds over Budget</t>
  </si>
  <si>
    <t xml:space="preserve">Our operating funds are deficient for our budgeted operating costs. </t>
  </si>
  <si>
    <t>Hotel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</si>
</sst>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-* #,##0_-;\-* #,##0_-;_-* &quot;-&quot;??_-;_-@_-"/>
    <numFmt numFmtId="168" formatCode="[$-409]d\-mmm\-yy;@"/>
    <numFmt numFmtId="169" formatCode="_(&quot;$&quot;* #,##0_);_(&quot;$&quot;* \(#,##0\);_(&quot;$&quot;* &quot;-&quot;??_);_(@_)"/>
    <numFmt numFmtId="170" formatCode="&quot;$&quot;#,##0.0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00FF"/>
      <name val="Arial"/>
      <family val="2"/>
    </font>
    <font>
      <b/>
      <sz val="10"/>
      <color rgb="FF000000"/>
      <name val="Arial"/>
      <family val="2"/>
    </font>
    <font>
      <sz val="11"/>
      <name val="Calibri"/>
      <family val="2"/>
      <scheme val="minor"/>
    </font>
    <font>
      <b/>
      <sz val="8"/>
      <name val="Arial"/>
      <family val="2"/>
    </font>
    <font>
      <b/>
      <sz val="11"/>
      <name val="Calibri"/>
      <family val="2"/>
      <scheme val="minor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8"/>
      <color indexed="12"/>
      <name val="Arial"/>
      <family val="2"/>
    </font>
    <font>
      <b/>
      <sz val="8"/>
      <color rgb="FF0000FF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6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Arial Black"/>
      <family val="2"/>
    </font>
    <font>
      <sz val="12"/>
      <color theme="1"/>
      <name val="Arial Black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color indexed="8"/>
      <name val="Arial"/>
      <family val="2"/>
    </font>
    <font>
      <u val="doubleAccounting"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Arial"/>
      <family val="2"/>
    </font>
    <font>
      <u val="singleAccounting"/>
      <sz val="11"/>
      <color theme="1"/>
      <name val="Arial Black"/>
      <family val="2"/>
    </font>
    <font>
      <u val="doubleAccounting"/>
      <sz val="11"/>
      <color theme="1"/>
      <name val="Arial Blac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58">
    <xf numFmtId="0" fontId="0" fillId="0" borderId="0" xfId="0"/>
    <xf numFmtId="166" fontId="0" fillId="0" borderId="0" xfId="1" applyFont="1"/>
    <xf numFmtId="0" fontId="2" fillId="0" borderId="0" xfId="0" applyFont="1"/>
    <xf numFmtId="0" fontId="3" fillId="0" borderId="0" xfId="0" applyFont="1"/>
    <xf numFmtId="166" fontId="3" fillId="0" borderId="0" xfId="1" applyFont="1"/>
    <xf numFmtId="0" fontId="4" fillId="0" borderId="0" xfId="0" applyFont="1"/>
    <xf numFmtId="0" fontId="5" fillId="0" borderId="0" xfId="0" applyFont="1"/>
    <xf numFmtId="164" fontId="6" fillId="0" borderId="0" xfId="0" applyNumberFormat="1" applyFont="1"/>
    <xf numFmtId="164" fontId="5" fillId="0" borderId="0" xfId="0" applyNumberFormat="1" applyFont="1"/>
    <xf numFmtId="166" fontId="6" fillId="0" borderId="0" xfId="1" applyFont="1"/>
    <xf numFmtId="49" fontId="7" fillId="0" borderId="0" xfId="0" applyNumberFormat="1" applyFont="1"/>
    <xf numFmtId="0" fontId="6" fillId="0" borderId="0" xfId="0" applyFont="1"/>
    <xf numFmtId="0" fontId="7" fillId="0" borderId="0" xfId="0" applyFont="1"/>
    <xf numFmtId="10" fontId="5" fillId="0" borderId="0" xfId="2" applyNumberFormat="1" applyFont="1"/>
    <xf numFmtId="0" fontId="6" fillId="0" borderId="3" xfId="0" applyFont="1" applyBorder="1"/>
    <xf numFmtId="166" fontId="6" fillId="0" borderId="3" xfId="1" applyFont="1" applyBorder="1"/>
    <xf numFmtId="49" fontId="7" fillId="0" borderId="3" xfId="0" applyNumberFormat="1" applyFont="1" applyBorder="1"/>
    <xf numFmtId="0" fontId="6" fillId="0" borderId="4" xfId="0" applyFont="1" applyBorder="1"/>
    <xf numFmtId="166" fontId="6" fillId="0" borderId="4" xfId="1" applyFont="1" applyBorder="1"/>
    <xf numFmtId="49" fontId="7" fillId="0" borderId="4" xfId="0" applyNumberFormat="1" applyFont="1" applyBorder="1"/>
    <xf numFmtId="167" fontId="5" fillId="0" borderId="5" xfId="1" applyNumberFormat="1" applyFont="1" applyBorder="1" applyAlignment="1">
      <alignment horizontal="right"/>
    </xf>
    <xf numFmtId="0" fontId="6" fillId="0" borderId="5" xfId="0" applyFont="1" applyBorder="1"/>
    <xf numFmtId="166" fontId="6" fillId="0" borderId="5" xfId="1" applyFont="1" applyBorder="1"/>
    <xf numFmtId="49" fontId="7" fillId="0" borderId="5" xfId="0" applyNumberFormat="1" applyFont="1" applyBorder="1"/>
    <xf numFmtId="0" fontId="8" fillId="0" borderId="0" xfId="0" applyFont="1"/>
    <xf numFmtId="0" fontId="9" fillId="0" borderId="0" xfId="0" applyFont="1"/>
    <xf numFmtId="166" fontId="10" fillId="0" borderId="5" xfId="1" applyFont="1" applyBorder="1" applyAlignment="1">
      <alignment horizontal="right"/>
    </xf>
    <xf numFmtId="49" fontId="11" fillId="0" borderId="5" xfId="0" quotePrefix="1" applyNumberFormat="1" applyFont="1" applyBorder="1" applyAlignment="1">
      <alignment horizontal="left"/>
    </xf>
    <xf numFmtId="166" fontId="12" fillId="0" borderId="0" xfId="1" applyFont="1" applyAlignment="1">
      <alignment horizontal="right"/>
    </xf>
    <xf numFmtId="49" fontId="7" fillId="0" borderId="0" xfId="0" quotePrefix="1" applyNumberFormat="1" applyFont="1" applyAlignment="1">
      <alignment horizontal="left"/>
    </xf>
    <xf numFmtId="166" fontId="5" fillId="0" borderId="0" xfId="1" applyFont="1"/>
    <xf numFmtId="166" fontId="6" fillId="0" borderId="0" xfId="1" applyFont="1" applyBorder="1"/>
    <xf numFmtId="0" fontId="14" fillId="0" borderId="0" xfId="0" applyFont="1"/>
    <xf numFmtId="0" fontId="7" fillId="0" borderId="5" xfId="0" applyFont="1" applyBorder="1"/>
    <xf numFmtId="166" fontId="7" fillId="0" borderId="5" xfId="1" applyFont="1" applyBorder="1"/>
    <xf numFmtId="167" fontId="6" fillId="0" borderId="0" xfId="1" applyNumberFormat="1" applyFont="1"/>
    <xf numFmtId="3" fontId="0" fillId="0" borderId="0" xfId="0" applyNumberFormat="1"/>
    <xf numFmtId="49" fontId="6" fillId="0" borderId="0" xfId="0" applyNumberFormat="1" applyFont="1"/>
    <xf numFmtId="49" fontId="15" fillId="0" borderId="0" xfId="0" applyNumberFormat="1" applyFont="1"/>
    <xf numFmtId="0" fontId="16" fillId="0" borderId="0" xfId="0" applyFont="1"/>
    <xf numFmtId="0" fontId="17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17" fillId="0" borderId="0" xfId="0" applyFont="1"/>
    <xf numFmtId="3" fontId="17" fillId="0" borderId="0" xfId="0" applyNumberFormat="1" applyFont="1" applyAlignment="1">
      <alignment horizontal="center" wrapText="1"/>
    </xf>
    <xf numFmtId="0" fontId="19" fillId="0" borderId="0" xfId="0" applyFont="1" applyAlignment="1">
      <alignment horizontal="center" wrapText="1"/>
    </xf>
    <xf numFmtId="3" fontId="0" fillId="0" borderId="0" xfId="1" applyNumberFormat="1" applyFont="1" applyAlignment="1">
      <alignment horizontal="right"/>
    </xf>
    <xf numFmtId="0" fontId="20" fillId="0" borderId="0" xfId="0" applyFont="1"/>
    <xf numFmtId="167" fontId="21" fillId="2" borderId="0" xfId="1" applyNumberFormat="1" applyFont="1" applyFill="1" applyAlignment="1">
      <alignment horizontal="right"/>
    </xf>
    <xf numFmtId="0" fontId="0" fillId="0" borderId="0" xfId="0" applyAlignment="1">
      <alignment horizontal="center"/>
    </xf>
    <xf numFmtId="167" fontId="21" fillId="2" borderId="0" xfId="1" applyNumberFormat="1" applyFont="1" applyFill="1" applyBorder="1" applyAlignment="1">
      <alignment horizontal="right"/>
    </xf>
    <xf numFmtId="168" fontId="18" fillId="0" borderId="0" xfId="0" quotePrefix="1" applyNumberFormat="1" applyFont="1" applyAlignment="1">
      <alignment horizontal="center" wrapText="1"/>
    </xf>
    <xf numFmtId="167" fontId="7" fillId="0" borderId="0" xfId="0" applyNumberFormat="1" applyFont="1" applyAlignment="1">
      <alignment horizontal="center"/>
    </xf>
    <xf numFmtId="167" fontId="6" fillId="0" borderId="5" xfId="1" applyNumberFormat="1" applyFont="1" applyBorder="1" applyAlignment="1">
      <alignment horizontal="right"/>
    </xf>
    <xf numFmtId="167" fontId="6" fillId="0" borderId="3" xfId="1" applyNumberFormat="1" applyFont="1" applyBorder="1" applyAlignment="1">
      <alignment horizontal="right"/>
    </xf>
    <xf numFmtId="167" fontId="6" fillId="0" borderId="0" xfId="1" applyNumberFormat="1" applyFont="1" applyBorder="1" applyAlignment="1">
      <alignment horizontal="right"/>
    </xf>
    <xf numFmtId="167" fontId="6" fillId="0" borderId="0" xfId="1" applyNumberFormat="1" applyFont="1" applyAlignment="1">
      <alignment horizontal="right"/>
    </xf>
    <xf numFmtId="167" fontId="7" fillId="0" borderId="5" xfId="1" applyNumberFormat="1" applyFont="1" applyBorder="1" applyAlignment="1">
      <alignment horizontal="right"/>
    </xf>
    <xf numFmtId="167" fontId="13" fillId="0" borderId="2" xfId="1" applyNumberFormat="1" applyFont="1" applyBorder="1"/>
    <xf numFmtId="167" fontId="6" fillId="0" borderId="2" xfId="1" applyNumberFormat="1" applyFont="1" applyBorder="1" applyAlignment="1">
      <alignment horizontal="right"/>
    </xf>
    <xf numFmtId="167" fontId="6" fillId="0" borderId="0" xfId="1" applyNumberFormat="1" applyFont="1" applyBorder="1"/>
    <xf numFmtId="167" fontId="13" fillId="0" borderId="0" xfId="1" applyNumberFormat="1" applyFont="1" applyAlignment="1">
      <alignment horizontal="right"/>
    </xf>
    <xf numFmtId="167" fontId="13" fillId="0" borderId="0" xfId="1" applyNumberFormat="1" applyFont="1" applyBorder="1" applyAlignment="1">
      <alignment horizontal="right"/>
    </xf>
    <xf numFmtId="167" fontId="5" fillId="0" borderId="0" xfId="1" applyNumberFormat="1" applyFont="1" applyAlignment="1">
      <alignment horizontal="right"/>
    </xf>
    <xf numFmtId="167" fontId="11" fillId="0" borderId="0" xfId="1" applyNumberFormat="1" applyFont="1"/>
    <xf numFmtId="167" fontId="10" fillId="0" borderId="5" xfId="1" applyNumberFormat="1" applyFont="1" applyBorder="1" applyAlignment="1">
      <alignment horizontal="right"/>
    </xf>
    <xf numFmtId="167" fontId="6" fillId="0" borderId="5" xfId="1" applyNumberFormat="1" applyFont="1" applyBorder="1" applyAlignment="1"/>
    <xf numFmtId="167" fontId="6" fillId="0" borderId="4" xfId="1" applyNumberFormat="1" applyFont="1" applyBorder="1" applyAlignment="1">
      <alignment horizontal="right"/>
    </xf>
    <xf numFmtId="167" fontId="5" fillId="0" borderId="3" xfId="1" applyNumberFormat="1" applyFont="1" applyBorder="1" applyAlignment="1">
      <alignment horizontal="right"/>
    </xf>
    <xf numFmtId="167" fontId="0" fillId="0" borderId="0" xfId="1" applyNumberFormat="1" applyFont="1"/>
    <xf numFmtId="167" fontId="0" fillId="0" borderId="0" xfId="0" applyNumberFormat="1"/>
    <xf numFmtId="0" fontId="22" fillId="0" borderId="0" xfId="0" applyFont="1"/>
    <xf numFmtId="0" fontId="22" fillId="0" borderId="0" xfId="0" applyFont="1" applyAlignment="1">
      <alignment horizontal="center"/>
    </xf>
    <xf numFmtId="39" fontId="22" fillId="0" borderId="0" xfId="0" applyNumberFormat="1" applyFont="1"/>
    <xf numFmtId="169" fontId="22" fillId="0" borderId="0" xfId="3" applyNumberFormat="1" applyFont="1"/>
    <xf numFmtId="3" fontId="22" fillId="0" borderId="0" xfId="0" applyNumberFormat="1" applyFont="1"/>
    <xf numFmtId="37" fontId="22" fillId="0" borderId="0" xfId="0" applyNumberFormat="1" applyFont="1"/>
    <xf numFmtId="49" fontId="22" fillId="0" borderId="0" xfId="0" applyNumberFormat="1" applyFont="1" applyAlignment="1">
      <alignment horizontal="center"/>
    </xf>
    <xf numFmtId="166" fontId="22" fillId="0" borderId="0" xfId="1" applyFont="1"/>
    <xf numFmtId="165" fontId="22" fillId="0" borderId="2" xfId="3" applyFont="1" applyBorder="1"/>
    <xf numFmtId="4" fontId="22" fillId="0" borderId="0" xfId="0" applyNumberFormat="1" applyFont="1"/>
    <xf numFmtId="166" fontId="22" fillId="0" borderId="2" xfId="1" applyFont="1" applyBorder="1"/>
    <xf numFmtId="165" fontId="22" fillId="0" borderId="0" xfId="3" applyFont="1"/>
    <xf numFmtId="165" fontId="22" fillId="0" borderId="0" xfId="1" applyNumberFormat="1" applyFont="1"/>
    <xf numFmtId="165" fontId="22" fillId="0" borderId="0" xfId="0" applyNumberFormat="1" applyFont="1"/>
    <xf numFmtId="165" fontId="0" fillId="0" borderId="0" xfId="1" applyNumberFormat="1" applyFont="1"/>
    <xf numFmtId="165" fontId="23" fillId="0" borderId="0" xfId="1" applyNumberFormat="1" applyFont="1" applyAlignment="1">
      <alignment horizontal="right"/>
    </xf>
    <xf numFmtId="165" fontId="22" fillId="0" borderId="2" xfId="0" applyNumberFormat="1" applyFont="1" applyBorder="1" applyAlignment="1">
      <alignment horizontal="right"/>
    </xf>
    <xf numFmtId="165" fontId="22" fillId="0" borderId="2" xfId="0" applyNumberFormat="1" applyFont="1" applyBorder="1"/>
    <xf numFmtId="165" fontId="22" fillId="0" borderId="2" xfId="1" applyNumberFormat="1" applyFont="1" applyBorder="1"/>
    <xf numFmtId="165" fontId="22" fillId="0" borderId="1" xfId="0" applyNumberFormat="1" applyFont="1" applyBorder="1"/>
    <xf numFmtId="4" fontId="22" fillId="0" borderId="1" xfId="0" applyNumberFormat="1" applyFont="1" applyBorder="1"/>
    <xf numFmtId="4" fontId="22" fillId="0" borderId="1" xfId="3" applyNumberFormat="1" applyFont="1" applyBorder="1"/>
    <xf numFmtId="166" fontId="26" fillId="0" borderId="0" xfId="1" applyFont="1"/>
    <xf numFmtId="169" fontId="27" fillId="0" borderId="0" xfId="3" applyNumberFormat="1" applyFont="1" applyBorder="1" applyAlignment="1">
      <alignment horizontal="right"/>
    </xf>
    <xf numFmtId="37" fontId="26" fillId="0" borderId="0" xfId="1" applyNumberFormat="1" applyFont="1" applyAlignment="1">
      <alignment horizontal="right"/>
    </xf>
    <xf numFmtId="0" fontId="0" fillId="0" borderId="0" xfId="0" quotePrefix="1" applyAlignment="1">
      <alignment horizontal="left"/>
    </xf>
    <xf numFmtId="167" fontId="3" fillId="0" borderId="0" xfId="1" applyNumberFormat="1" applyFont="1" applyAlignment="1">
      <alignment horizontal="right"/>
    </xf>
    <xf numFmtId="167" fontId="0" fillId="0" borderId="0" xfId="1" applyNumberFormat="1" applyFont="1" applyAlignment="1">
      <alignment horizontal="right"/>
    </xf>
    <xf numFmtId="43" fontId="6" fillId="0" borderId="0" xfId="1" applyNumberFormat="1" applyFont="1"/>
    <xf numFmtId="43" fontId="5" fillId="0" borderId="5" xfId="1" applyNumberFormat="1" applyFont="1" applyBorder="1" applyAlignment="1">
      <alignment horizontal="right"/>
    </xf>
    <xf numFmtId="43" fontId="6" fillId="0" borderId="0" xfId="1" applyNumberFormat="1" applyFont="1" applyAlignment="1">
      <alignment horizontal="right"/>
    </xf>
    <xf numFmtId="43" fontId="6" fillId="0" borderId="5" xfId="1" applyNumberFormat="1" applyFont="1" applyBorder="1" applyAlignment="1">
      <alignment horizontal="right"/>
    </xf>
    <xf numFmtId="43" fontId="9" fillId="0" borderId="0" xfId="1" applyNumberFormat="1" applyFont="1"/>
    <xf numFmtId="43" fontId="13" fillId="0" borderId="0" xfId="1" applyNumberFormat="1" applyFont="1" applyBorder="1"/>
    <xf numFmtId="43" fontId="6" fillId="0" borderId="3" xfId="1" applyNumberFormat="1" applyFont="1" applyBorder="1" applyAlignment="1">
      <alignment horizontal="right"/>
    </xf>
    <xf numFmtId="43" fontId="7" fillId="0" borderId="0" xfId="1" applyNumberFormat="1" applyFont="1" applyAlignment="1"/>
    <xf numFmtId="43" fontId="0" fillId="0" borderId="0" xfId="0" applyNumberFormat="1"/>
    <xf numFmtId="43" fontId="6" fillId="0" borderId="0" xfId="1" applyNumberFormat="1" applyFont="1" applyAlignment="1"/>
    <xf numFmtId="43" fontId="6" fillId="0" borderId="0" xfId="1" applyNumberFormat="1" applyFont="1" applyBorder="1" applyAlignment="1">
      <alignment horizontal="right"/>
    </xf>
    <xf numFmtId="43" fontId="7" fillId="0" borderId="5" xfId="1" applyNumberFormat="1" applyFont="1" applyBorder="1" applyAlignment="1">
      <alignment horizontal="right"/>
    </xf>
    <xf numFmtId="43" fontId="13" fillId="0" borderId="0" xfId="1" applyNumberFormat="1" applyFont="1"/>
    <xf numFmtId="43" fontId="13" fillId="0" borderId="2" xfId="1" applyNumberFormat="1" applyFont="1" applyBorder="1"/>
    <xf numFmtId="43" fontId="6" fillId="0" borderId="2" xfId="1" applyNumberFormat="1" applyFont="1" applyBorder="1" applyAlignment="1">
      <alignment horizontal="right"/>
    </xf>
    <xf numFmtId="43" fontId="6" fillId="0" borderId="0" xfId="1" applyNumberFormat="1" applyFont="1" applyBorder="1"/>
    <xf numFmtId="43" fontId="13" fillId="0" borderId="0" xfId="1" applyNumberFormat="1" applyFont="1" applyAlignment="1">
      <alignment horizontal="right"/>
    </xf>
    <xf numFmtId="43" fontId="13" fillId="0" borderId="0" xfId="1" applyNumberFormat="1" applyFont="1" applyBorder="1" applyAlignment="1">
      <alignment horizontal="right"/>
    </xf>
    <xf numFmtId="43" fontId="5" fillId="0" borderId="0" xfId="1" applyNumberFormat="1" applyFont="1" applyAlignment="1">
      <alignment horizontal="right"/>
    </xf>
    <xf numFmtId="43" fontId="11" fillId="0" borderId="0" xfId="1" applyNumberFormat="1" applyFont="1"/>
    <xf numFmtId="43" fontId="10" fillId="0" borderId="5" xfId="1" applyNumberFormat="1" applyFont="1" applyBorder="1" applyAlignment="1">
      <alignment horizontal="right"/>
    </xf>
    <xf numFmtId="43" fontId="6" fillId="0" borderId="5" xfId="1" applyNumberFormat="1" applyFont="1" applyBorder="1" applyAlignment="1"/>
    <xf numFmtId="43" fontId="6" fillId="0" borderId="4" xfId="1" applyNumberFormat="1" applyFont="1" applyBorder="1" applyAlignment="1">
      <alignment horizontal="right"/>
    </xf>
    <xf numFmtId="43" fontId="5" fillId="0" borderId="3" xfId="1" applyNumberFormat="1" applyFont="1" applyBorder="1" applyAlignment="1">
      <alignment horizontal="right"/>
    </xf>
    <xf numFmtId="43" fontId="0" fillId="0" borderId="0" xfId="1" applyNumberFormat="1" applyFont="1"/>
    <xf numFmtId="43" fontId="0" fillId="0" borderId="1" xfId="1" applyNumberFormat="1" applyFont="1" applyBorder="1"/>
    <xf numFmtId="165" fontId="22" fillId="0" borderId="1" xfId="3" applyFont="1" applyBorder="1"/>
    <xf numFmtId="165" fontId="0" fillId="0" borderId="0" xfId="0" applyNumberFormat="1"/>
    <xf numFmtId="165" fontId="23" fillId="0" borderId="0" xfId="1" applyNumberFormat="1" applyFont="1"/>
    <xf numFmtId="166" fontId="6" fillId="0" borderId="0" xfId="1" applyFont="1" applyAlignment="1">
      <alignment horizontal="center"/>
    </xf>
    <xf numFmtId="170" fontId="26" fillId="0" borderId="0" xfId="1" applyNumberFormat="1" applyFont="1"/>
    <xf numFmtId="170" fontId="0" fillId="0" borderId="0" xfId="0" applyNumberFormat="1"/>
    <xf numFmtId="170" fontId="28" fillId="0" borderId="0" xfId="0" applyNumberFormat="1" applyFont="1"/>
    <xf numFmtId="170" fontId="29" fillId="0" borderId="0" xfId="0" applyNumberFormat="1" applyFont="1"/>
    <xf numFmtId="0" fontId="0" fillId="0" borderId="0" xfId="0" applyAlignment="1">
      <alignment wrapText="1"/>
    </xf>
    <xf numFmtId="0" fontId="2" fillId="0" borderId="0" xfId="0" quotePrefix="1" applyFont="1" applyAlignment="1">
      <alignment horizontal="left"/>
    </xf>
    <xf numFmtId="166" fontId="25" fillId="0" borderId="0" xfId="1" applyFont="1"/>
    <xf numFmtId="37" fontId="25" fillId="0" borderId="0" xfId="1" applyNumberFormat="1" applyFont="1" applyAlignment="1">
      <alignment horizontal="right"/>
    </xf>
    <xf numFmtId="43" fontId="6" fillId="0" borderId="0" xfId="1" applyNumberFormat="1" applyFont="1" applyBorder="1" applyAlignment="1"/>
    <xf numFmtId="167" fontId="6" fillId="0" borderId="0" xfId="1" applyNumberFormat="1" applyFont="1" applyBorder="1" applyAlignment="1"/>
    <xf numFmtId="0" fontId="0" fillId="0" borderId="0" xfId="0" applyAlignment="1">
      <alignment vertical="top"/>
    </xf>
    <xf numFmtId="0" fontId="30" fillId="0" borderId="0" xfId="0" applyFont="1"/>
    <xf numFmtId="9" fontId="5" fillId="0" borderId="0" xfId="2" applyFont="1"/>
    <xf numFmtId="9" fontId="14" fillId="0" borderId="0" xfId="2" applyFont="1"/>
    <xf numFmtId="166" fontId="0" fillId="0" borderId="1" xfId="1" applyFont="1" applyBorder="1"/>
    <xf numFmtId="15" fontId="22" fillId="0" borderId="0" xfId="0" quotePrefix="1" applyNumberFormat="1" applyFont="1" applyAlignment="1">
      <alignment horizontal="center"/>
    </xf>
    <xf numFmtId="165" fontId="32" fillId="0" borderId="0" xfId="0" applyNumberFormat="1" applyFont="1"/>
    <xf numFmtId="165" fontId="33" fillId="0" borderId="0" xfId="0" applyNumberFormat="1" applyFont="1"/>
    <xf numFmtId="165" fontId="28" fillId="0" borderId="0" xfId="0" applyNumberFormat="1" applyFont="1"/>
    <xf numFmtId="49" fontId="31" fillId="0" borderId="0" xfId="0" applyNumberFormat="1" applyFont="1" applyAlignment="1">
      <alignment horizontal="center"/>
    </xf>
    <xf numFmtId="0" fontId="30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0" fillId="0" borderId="0" xfId="0"/>
    <xf numFmtId="0" fontId="2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5" fontId="2" fillId="0" borderId="0" xfId="0" quotePrefix="1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quotePrefix="1" applyAlignment="1">
      <alignment horizontal="left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464820</xdr:colOff>
      <xdr:row>27</xdr:row>
      <xdr:rowOff>129540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1E81655-D4FC-438C-9898-A60C01C0115F}"/>
            </a:ext>
          </a:extLst>
        </xdr:cNvPr>
        <xdr:cNvSpPr txBox="1"/>
      </xdr:nvSpPr>
      <xdr:spPr>
        <a:xfrm>
          <a:off x="3268980" y="51511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24"/>
  <sheetViews>
    <sheetView zoomScaleNormal="100" workbookViewId="0">
      <selection activeCell="D105" sqref="D105"/>
    </sheetView>
  </sheetViews>
  <sheetFormatPr defaultRowHeight="14.5" x14ac:dyDescent="0.35"/>
  <cols>
    <col min="1" max="1" width="4.08984375" customWidth="1"/>
    <col min="2" max="2" width="3.90625" customWidth="1"/>
    <col min="3" max="3" width="31.08984375" customWidth="1"/>
    <col min="4" max="4" width="11.90625" customWidth="1"/>
    <col min="5" max="5" width="8.453125" customWidth="1"/>
    <col min="6" max="6" width="12.1796875" customWidth="1"/>
    <col min="7" max="7" width="2.54296875" customWidth="1"/>
    <col min="8" max="8" width="8.6328125" customWidth="1"/>
    <col min="9" max="9" width="3.36328125" customWidth="1"/>
    <col min="10" max="10" width="12.54296875" style="70" customWidth="1"/>
    <col min="11" max="11" width="2.08984375" customWidth="1"/>
    <col min="12" max="12" width="13.453125" customWidth="1"/>
    <col min="13" max="13" width="3.54296875" customWidth="1"/>
    <col min="14" max="14" width="8.90625" customWidth="1"/>
  </cols>
  <sheetData>
    <row r="1" spans="1:15" ht="21" x14ac:dyDescent="0.5">
      <c r="C1" s="47" t="s">
        <v>73</v>
      </c>
      <c r="D1" s="49"/>
      <c r="F1" s="46"/>
      <c r="I1" s="39"/>
      <c r="J1" s="52"/>
      <c r="L1" s="46"/>
    </row>
    <row r="2" spans="1:15" ht="28.5" x14ac:dyDescent="0.35">
      <c r="C2" s="45" t="s">
        <v>72</v>
      </c>
      <c r="D2" s="51" t="s">
        <v>146</v>
      </c>
      <c r="E2" s="41"/>
      <c r="F2" s="44" t="s">
        <v>147</v>
      </c>
      <c r="G2" s="43"/>
      <c r="H2" s="40" t="s">
        <v>71</v>
      </c>
      <c r="I2" s="42"/>
      <c r="J2" s="51" t="s">
        <v>139</v>
      </c>
      <c r="K2" s="41"/>
      <c r="L2" s="44" t="s">
        <v>141</v>
      </c>
      <c r="M2" s="41"/>
      <c r="N2" s="40" t="s">
        <v>71</v>
      </c>
    </row>
    <row r="3" spans="1:15" x14ac:dyDescent="0.35">
      <c r="A3" s="38"/>
      <c r="B3" s="38"/>
      <c r="C3" s="38"/>
      <c r="D3" s="38"/>
      <c r="F3" s="36"/>
      <c r="I3" s="39"/>
      <c r="J3" s="38"/>
      <c r="L3" s="36"/>
    </row>
    <row r="4" spans="1:15" x14ac:dyDescent="0.35">
      <c r="A4" s="10" t="s">
        <v>70</v>
      </c>
      <c r="B4" s="10"/>
      <c r="C4" s="10"/>
      <c r="D4" s="10"/>
      <c r="E4" s="11"/>
      <c r="F4" s="36"/>
      <c r="G4" s="6"/>
      <c r="H4" s="6"/>
      <c r="I4" s="24"/>
      <c r="J4" s="10"/>
      <c r="K4" s="11"/>
      <c r="L4" s="36"/>
      <c r="M4" s="6"/>
      <c r="N4" s="6"/>
      <c r="O4" s="6"/>
    </row>
    <row r="5" spans="1:15" x14ac:dyDescent="0.35">
      <c r="A5" s="10"/>
      <c r="B5" s="10" t="s">
        <v>69</v>
      </c>
      <c r="C5" s="10"/>
      <c r="D5" s="37"/>
      <c r="E5" s="11"/>
      <c r="F5" s="36"/>
      <c r="G5" s="6"/>
      <c r="H5" s="6"/>
      <c r="I5" s="24"/>
      <c r="J5" s="37"/>
      <c r="K5" s="11"/>
      <c r="L5" s="36"/>
      <c r="M5" s="6"/>
      <c r="N5" s="6"/>
      <c r="O5" s="6"/>
    </row>
    <row r="6" spans="1:15" x14ac:dyDescent="0.35">
      <c r="A6" s="10"/>
      <c r="B6" s="10"/>
      <c r="C6" s="10" t="s">
        <v>68</v>
      </c>
      <c r="D6" s="99">
        <v>5600</v>
      </c>
      <c r="E6" s="11"/>
      <c r="F6" s="50">
        <v>8240</v>
      </c>
      <c r="G6" s="6"/>
      <c r="H6" s="141">
        <f>+D6/F6</f>
        <v>0.67961165048543692</v>
      </c>
      <c r="I6" s="24"/>
      <c r="J6" s="99">
        <v>0</v>
      </c>
      <c r="K6" s="11"/>
      <c r="L6" s="50">
        <v>7200</v>
      </c>
      <c r="M6" s="6"/>
      <c r="N6" s="141">
        <f>+J6/L6</f>
        <v>0</v>
      </c>
      <c r="O6" s="6"/>
    </row>
    <row r="7" spans="1:15" x14ac:dyDescent="0.35">
      <c r="A7" s="10"/>
      <c r="B7" s="23" t="s">
        <v>67</v>
      </c>
      <c r="C7" s="23"/>
      <c r="D7" s="100">
        <f>SUM(D6)</f>
        <v>5600</v>
      </c>
      <c r="E7" s="21"/>
      <c r="F7" s="20">
        <f>SUM(F6)</f>
        <v>8240</v>
      </c>
      <c r="G7" s="6"/>
      <c r="H7" s="141">
        <f t="shared" ref="H7:H26" si="0">+D7/F7</f>
        <v>0.67961165048543692</v>
      </c>
      <c r="I7" s="141"/>
      <c r="J7" s="100">
        <v>0</v>
      </c>
      <c r="K7" s="21"/>
      <c r="L7" s="20">
        <f>SUM(L6)</f>
        <v>7200</v>
      </c>
      <c r="M7" s="6"/>
      <c r="N7" s="141">
        <f t="shared" ref="N7:N26" si="1">+J7/L7</f>
        <v>0</v>
      </c>
      <c r="O7" s="6"/>
    </row>
    <row r="8" spans="1:15" x14ac:dyDescent="0.35">
      <c r="A8" s="10"/>
      <c r="B8" s="10" t="s">
        <v>66</v>
      </c>
      <c r="C8" s="10"/>
      <c r="D8" s="99"/>
      <c r="E8" s="11"/>
      <c r="F8" s="70"/>
      <c r="G8" s="6"/>
      <c r="H8" s="141"/>
      <c r="I8" s="141"/>
      <c r="J8" s="99"/>
      <c r="K8" s="11"/>
      <c r="L8" s="70"/>
      <c r="M8" s="6"/>
      <c r="N8" s="141"/>
      <c r="O8" s="6"/>
    </row>
    <row r="9" spans="1:15" x14ac:dyDescent="0.35">
      <c r="A9" s="10"/>
      <c r="B9" s="10"/>
      <c r="C9" s="10" t="s">
        <v>65</v>
      </c>
      <c r="D9" s="101"/>
      <c r="E9" s="9" t="s">
        <v>114</v>
      </c>
      <c r="F9" s="48">
        <v>810</v>
      </c>
      <c r="G9" s="6"/>
      <c r="H9" s="141">
        <f t="shared" si="0"/>
        <v>0</v>
      </c>
      <c r="I9" s="141"/>
      <c r="J9" s="101"/>
      <c r="K9" s="11"/>
      <c r="L9" s="48">
        <v>810</v>
      </c>
      <c r="M9" s="6"/>
      <c r="N9" s="141">
        <f t="shared" si="1"/>
        <v>0</v>
      </c>
      <c r="O9" s="6"/>
    </row>
    <row r="10" spans="1:15" x14ac:dyDescent="0.35">
      <c r="A10" s="10"/>
      <c r="B10" s="10"/>
      <c r="C10" s="10" t="s">
        <v>64</v>
      </c>
      <c r="D10" s="101"/>
      <c r="E10" s="128" t="s">
        <v>115</v>
      </c>
      <c r="F10" s="48">
        <v>504</v>
      </c>
      <c r="G10" s="6"/>
      <c r="H10" s="141">
        <f t="shared" si="0"/>
        <v>0</v>
      </c>
      <c r="I10" s="141"/>
      <c r="J10" s="101"/>
      <c r="K10" s="11"/>
      <c r="L10" s="48">
        <v>504</v>
      </c>
      <c r="M10" s="6"/>
      <c r="N10" s="141">
        <f t="shared" si="1"/>
        <v>0</v>
      </c>
      <c r="O10" s="6"/>
    </row>
    <row r="11" spans="1:15" x14ac:dyDescent="0.35">
      <c r="A11" s="10"/>
      <c r="B11" s="10"/>
      <c r="C11" s="10" t="s">
        <v>63</v>
      </c>
      <c r="D11" s="101"/>
      <c r="E11" s="128" t="s">
        <v>115</v>
      </c>
      <c r="F11" s="48">
        <v>360</v>
      </c>
      <c r="G11" s="6"/>
      <c r="H11" s="141">
        <f t="shared" si="0"/>
        <v>0</v>
      </c>
      <c r="I11" s="141"/>
      <c r="J11" s="101"/>
      <c r="K11" s="11"/>
      <c r="L11" s="48">
        <v>360</v>
      </c>
      <c r="M11" s="6"/>
      <c r="N11" s="141">
        <f t="shared" si="1"/>
        <v>0</v>
      </c>
      <c r="O11" s="6"/>
    </row>
    <row r="12" spans="1:15" x14ac:dyDescent="0.35">
      <c r="A12" s="10"/>
      <c r="B12" s="10"/>
      <c r="C12" s="10" t="s">
        <v>62</v>
      </c>
      <c r="D12" s="101"/>
      <c r="E12" s="128" t="s">
        <v>115</v>
      </c>
      <c r="F12" s="48">
        <v>180</v>
      </c>
      <c r="G12" s="6"/>
      <c r="H12" s="141">
        <f t="shared" si="0"/>
        <v>0</v>
      </c>
      <c r="I12" s="141"/>
      <c r="J12" s="101"/>
      <c r="K12" s="11"/>
      <c r="L12" s="48">
        <v>180</v>
      </c>
      <c r="M12" s="6"/>
      <c r="N12" s="141">
        <f t="shared" si="1"/>
        <v>0</v>
      </c>
      <c r="O12" s="6"/>
    </row>
    <row r="13" spans="1:15" x14ac:dyDescent="0.35">
      <c r="A13" s="10"/>
      <c r="B13" s="10"/>
      <c r="C13" s="10" t="s">
        <v>61</v>
      </c>
      <c r="D13" s="101"/>
      <c r="E13" s="128" t="s">
        <v>115</v>
      </c>
      <c r="F13" s="48">
        <v>112</v>
      </c>
      <c r="G13" s="6"/>
      <c r="H13" s="141">
        <f t="shared" si="0"/>
        <v>0</v>
      </c>
      <c r="I13" s="141"/>
      <c r="J13" s="101"/>
      <c r="K13" s="11"/>
      <c r="L13" s="48">
        <v>112</v>
      </c>
      <c r="M13" s="6"/>
      <c r="N13" s="141">
        <f t="shared" si="1"/>
        <v>0</v>
      </c>
      <c r="O13" s="6"/>
    </row>
    <row r="14" spans="1:15" x14ac:dyDescent="0.35">
      <c r="A14" s="10"/>
      <c r="B14" s="10"/>
      <c r="C14" s="10" t="s">
        <v>60</v>
      </c>
      <c r="D14" s="101"/>
      <c r="E14" s="128" t="s">
        <v>115</v>
      </c>
      <c r="F14" s="48">
        <v>80</v>
      </c>
      <c r="G14" s="6"/>
      <c r="H14" s="141">
        <f t="shared" si="0"/>
        <v>0</v>
      </c>
      <c r="I14" s="141"/>
      <c r="J14" s="101"/>
      <c r="K14" s="11"/>
      <c r="L14" s="48">
        <v>80</v>
      </c>
      <c r="M14" s="6"/>
      <c r="N14" s="141">
        <f t="shared" si="1"/>
        <v>0</v>
      </c>
      <c r="O14" s="6"/>
    </row>
    <row r="15" spans="1:15" x14ac:dyDescent="0.35">
      <c r="A15" s="10"/>
      <c r="B15" s="10"/>
      <c r="C15" s="10" t="s">
        <v>59</v>
      </c>
      <c r="D15" s="101"/>
      <c r="E15" s="128" t="s">
        <v>115</v>
      </c>
      <c r="F15" s="48">
        <v>1200</v>
      </c>
      <c r="G15" s="6"/>
      <c r="H15" s="141">
        <f t="shared" si="0"/>
        <v>0</v>
      </c>
      <c r="I15" s="141"/>
      <c r="J15" s="101"/>
      <c r="K15" s="11"/>
      <c r="L15" s="48">
        <v>1200</v>
      </c>
      <c r="M15" s="6"/>
      <c r="N15" s="141">
        <f t="shared" si="1"/>
        <v>0</v>
      </c>
      <c r="O15" s="6"/>
    </row>
    <row r="16" spans="1:15" x14ac:dyDescent="0.35">
      <c r="A16" s="10"/>
      <c r="B16" s="10"/>
      <c r="C16" s="10" t="s">
        <v>58</v>
      </c>
      <c r="D16" s="101"/>
      <c r="E16" s="128" t="s">
        <v>115</v>
      </c>
      <c r="F16" s="48">
        <v>3660</v>
      </c>
      <c r="G16" s="6"/>
      <c r="H16" s="141">
        <f t="shared" si="0"/>
        <v>0</v>
      </c>
      <c r="I16" s="141"/>
      <c r="J16" s="101"/>
      <c r="K16" s="11"/>
      <c r="L16" s="48">
        <v>3720</v>
      </c>
      <c r="M16" s="6"/>
      <c r="N16" s="141">
        <f t="shared" si="1"/>
        <v>0</v>
      </c>
      <c r="O16" s="6"/>
    </row>
    <row r="17" spans="1:15" x14ac:dyDescent="0.35">
      <c r="A17" s="10"/>
      <c r="B17" s="10"/>
      <c r="C17" s="10" t="s">
        <v>57</v>
      </c>
      <c r="D17" s="99"/>
      <c r="E17" s="128" t="s">
        <v>115</v>
      </c>
      <c r="F17" s="69"/>
      <c r="G17" s="6"/>
      <c r="H17" s="141">
        <v>0</v>
      </c>
      <c r="I17" s="141"/>
      <c r="J17" s="99"/>
      <c r="K17" s="11"/>
      <c r="L17" s="69"/>
      <c r="M17" s="6"/>
      <c r="N17" s="141">
        <v>0</v>
      </c>
      <c r="O17" s="6"/>
    </row>
    <row r="18" spans="1:15" x14ac:dyDescent="0.35">
      <c r="A18" s="10"/>
      <c r="B18" s="23" t="s">
        <v>56</v>
      </c>
      <c r="C18" s="23"/>
      <c r="D18" s="102">
        <f>SUM(D9:D16)</f>
        <v>0</v>
      </c>
      <c r="E18" s="22"/>
      <c r="F18" s="53">
        <f>SUM(F9:F16)</f>
        <v>6906</v>
      </c>
      <c r="G18" s="6"/>
      <c r="H18" s="141">
        <f t="shared" si="0"/>
        <v>0</v>
      </c>
      <c r="I18" s="141"/>
      <c r="J18" s="102">
        <v>0</v>
      </c>
      <c r="K18" s="21"/>
      <c r="L18" s="53">
        <f>SUM(L9:L16)</f>
        <v>6966</v>
      </c>
      <c r="M18" s="6"/>
      <c r="N18" s="141">
        <f t="shared" si="1"/>
        <v>0</v>
      </c>
      <c r="O18" s="6"/>
    </row>
    <row r="19" spans="1:15" x14ac:dyDescent="0.35">
      <c r="A19" s="10"/>
      <c r="B19" s="10"/>
      <c r="C19" s="10"/>
      <c r="D19" s="99"/>
      <c r="E19" s="9"/>
      <c r="F19" s="69"/>
      <c r="G19" s="6"/>
      <c r="H19" s="141"/>
      <c r="I19" s="141"/>
      <c r="J19" s="99"/>
      <c r="K19" s="11"/>
      <c r="L19" s="69"/>
      <c r="M19" s="6"/>
      <c r="N19" s="141"/>
      <c r="O19" s="6"/>
    </row>
    <row r="20" spans="1:15" x14ac:dyDescent="0.35">
      <c r="A20" s="10"/>
      <c r="B20" s="10" t="s">
        <v>55</v>
      </c>
      <c r="C20" s="10"/>
      <c r="D20" s="101">
        <v>66.5</v>
      </c>
      <c r="E20" s="9" t="s">
        <v>116</v>
      </c>
      <c r="F20" s="69">
        <v>50</v>
      </c>
      <c r="G20" s="6"/>
      <c r="H20" s="141">
        <f t="shared" si="0"/>
        <v>1.33</v>
      </c>
      <c r="I20" s="141"/>
      <c r="J20" s="101">
        <v>1907.96</v>
      </c>
      <c r="K20" s="11"/>
      <c r="L20" s="69">
        <v>70</v>
      </c>
      <c r="M20" s="6"/>
      <c r="N20" s="141">
        <f t="shared" si="1"/>
        <v>27.25657142857143</v>
      </c>
      <c r="O20" s="6"/>
    </row>
    <row r="21" spans="1:15" x14ac:dyDescent="0.35">
      <c r="A21" s="10"/>
      <c r="B21" s="10" t="s">
        <v>54</v>
      </c>
      <c r="C21" s="10"/>
      <c r="D21" s="103">
        <v>18938.79</v>
      </c>
      <c r="E21" s="9" t="s">
        <v>117</v>
      </c>
      <c r="F21" s="69">
        <v>33740</v>
      </c>
      <c r="G21" s="6"/>
      <c r="H21" s="141">
        <f t="shared" si="0"/>
        <v>0.56131564908120923</v>
      </c>
      <c r="I21" s="141"/>
      <c r="J21" s="103">
        <v>22802.06</v>
      </c>
      <c r="K21" s="11"/>
      <c r="L21" s="69">
        <v>41001</v>
      </c>
      <c r="M21" s="6"/>
      <c r="N21" s="141">
        <f t="shared" si="1"/>
        <v>0.55613424062827743</v>
      </c>
      <c r="O21" s="6"/>
    </row>
    <row r="22" spans="1:15" x14ac:dyDescent="0.35">
      <c r="A22" s="10"/>
      <c r="B22" s="29" t="s">
        <v>53</v>
      </c>
      <c r="C22" s="10"/>
      <c r="D22" s="104"/>
      <c r="E22" s="9"/>
      <c r="F22" s="69"/>
      <c r="G22" s="6"/>
      <c r="H22" s="141">
        <v>0</v>
      </c>
      <c r="I22" s="141"/>
      <c r="J22" s="104"/>
      <c r="K22" s="11"/>
      <c r="L22" s="69"/>
      <c r="M22" s="6"/>
      <c r="N22" s="141">
        <v>0</v>
      </c>
      <c r="O22" s="6"/>
    </row>
    <row r="23" spans="1:15" x14ac:dyDescent="0.35">
      <c r="A23" s="10"/>
      <c r="B23" s="10" t="s">
        <v>52</v>
      </c>
      <c r="C23" s="10"/>
      <c r="D23" s="99">
        <v>456.7</v>
      </c>
      <c r="E23" s="9"/>
      <c r="F23" s="69">
        <v>0</v>
      </c>
      <c r="G23" s="6"/>
      <c r="H23" s="141" t="e">
        <f t="shared" si="0"/>
        <v>#DIV/0!</v>
      </c>
      <c r="I23" s="141"/>
      <c r="J23" s="99">
        <v>175</v>
      </c>
      <c r="K23" s="11"/>
      <c r="L23" s="69">
        <v>100</v>
      </c>
      <c r="M23" s="6"/>
      <c r="N23" s="141">
        <f t="shared" si="1"/>
        <v>1.75</v>
      </c>
      <c r="O23" s="6"/>
    </row>
    <row r="24" spans="1:15" x14ac:dyDescent="0.35">
      <c r="A24" s="10"/>
      <c r="B24" s="23" t="s">
        <v>51</v>
      </c>
      <c r="C24" s="23"/>
      <c r="D24" s="102">
        <f>SUM(D20:D23)</f>
        <v>19461.990000000002</v>
      </c>
      <c r="E24" s="22"/>
      <c r="F24" s="53">
        <f>SUM(F20:F23)</f>
        <v>33790</v>
      </c>
      <c r="G24" s="6"/>
      <c r="H24" s="141">
        <f t="shared" si="0"/>
        <v>0.575968925717668</v>
      </c>
      <c r="I24" s="141"/>
      <c r="J24" s="102">
        <f>SUM(J20:J23)</f>
        <v>24885.02</v>
      </c>
      <c r="K24" s="21"/>
      <c r="L24" s="53">
        <f>SUM(L20:L23)</f>
        <v>41171</v>
      </c>
      <c r="M24" s="6"/>
      <c r="N24" s="141">
        <f t="shared" si="1"/>
        <v>0.60443078866192224</v>
      </c>
      <c r="O24" s="6"/>
    </row>
    <row r="25" spans="1:15" x14ac:dyDescent="0.35">
      <c r="A25" s="10"/>
      <c r="B25" s="10"/>
      <c r="C25" s="10"/>
      <c r="D25" s="99"/>
      <c r="E25" s="9"/>
      <c r="F25" s="69"/>
      <c r="G25" s="6"/>
      <c r="H25" s="141"/>
      <c r="I25" s="141"/>
      <c r="J25" s="99"/>
      <c r="K25" s="11"/>
      <c r="L25" s="69"/>
      <c r="M25" s="6"/>
      <c r="N25" s="141"/>
      <c r="O25" s="6"/>
    </row>
    <row r="26" spans="1:15" ht="15" thickBot="1" x14ac:dyDescent="0.4">
      <c r="A26" s="10" t="s">
        <v>50</v>
      </c>
      <c r="B26" s="16"/>
      <c r="C26" s="16"/>
      <c r="D26" s="105">
        <f>D24+D18+D7</f>
        <v>25061.99</v>
      </c>
      <c r="E26" s="15"/>
      <c r="F26" s="54">
        <f>F24+F18+F7</f>
        <v>48936</v>
      </c>
      <c r="G26" s="6"/>
      <c r="H26" s="141">
        <f t="shared" si="0"/>
        <v>0.51213809874121308</v>
      </c>
      <c r="I26" s="141"/>
      <c r="J26" s="105">
        <f>SUM(J7+J18+J24)</f>
        <v>24885.02</v>
      </c>
      <c r="K26" s="14"/>
      <c r="L26" s="54">
        <f>L24+L18+L7</f>
        <v>55337</v>
      </c>
      <c r="M26" s="6"/>
      <c r="N26" s="141">
        <f t="shared" si="1"/>
        <v>0.4496994777454506</v>
      </c>
      <c r="O26" s="6"/>
    </row>
    <row r="27" spans="1:15" ht="100" customHeight="1" thickTop="1" x14ac:dyDescent="0.35">
      <c r="A27" s="10"/>
      <c r="B27" s="10"/>
      <c r="C27" s="10"/>
      <c r="D27" s="109"/>
      <c r="E27" s="31"/>
      <c r="F27" s="55"/>
      <c r="G27" s="6"/>
      <c r="H27" s="13"/>
      <c r="I27" s="24"/>
      <c r="J27" s="109"/>
      <c r="K27" s="11"/>
      <c r="L27" s="55"/>
      <c r="M27" s="6"/>
      <c r="N27" s="13"/>
      <c r="O27" s="6"/>
    </row>
    <row r="28" spans="1:15" ht="18" x14ac:dyDescent="0.4">
      <c r="A28" s="148" t="s">
        <v>133</v>
      </c>
      <c r="B28" s="148"/>
      <c r="C28" s="148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6"/>
    </row>
    <row r="29" spans="1:15" x14ac:dyDescent="0.35">
      <c r="A29" s="10"/>
      <c r="B29" s="10"/>
      <c r="C29" s="10"/>
      <c r="D29" s="109"/>
      <c r="E29" s="31"/>
      <c r="F29" s="55"/>
      <c r="G29" s="6"/>
      <c r="H29" s="13"/>
      <c r="I29" s="24"/>
      <c r="J29" s="109"/>
      <c r="K29" s="11"/>
      <c r="L29" s="55"/>
      <c r="M29" s="6"/>
      <c r="N29" s="13"/>
      <c r="O29" s="6"/>
    </row>
    <row r="30" spans="1:15" x14ac:dyDescent="0.35">
      <c r="A30" s="10" t="s">
        <v>49</v>
      </c>
      <c r="B30" s="10"/>
      <c r="C30" s="10"/>
      <c r="D30" s="99"/>
      <c r="E30" s="9"/>
      <c r="F30" s="69"/>
      <c r="G30" s="6"/>
      <c r="H30" s="6"/>
      <c r="I30" s="24"/>
      <c r="J30" s="99"/>
      <c r="K30" s="11"/>
      <c r="L30" s="69"/>
      <c r="M30" s="6"/>
      <c r="N30" s="13"/>
      <c r="O30" s="6"/>
    </row>
    <row r="31" spans="1:15" x14ac:dyDescent="0.35">
      <c r="A31" s="10"/>
      <c r="B31" s="10" t="s">
        <v>48</v>
      </c>
      <c r="C31" s="10"/>
      <c r="D31" s="99"/>
      <c r="E31" s="9"/>
      <c r="F31" s="69"/>
      <c r="G31" s="6"/>
      <c r="H31" s="6"/>
      <c r="I31" s="24"/>
      <c r="J31" s="99"/>
      <c r="K31" s="11"/>
      <c r="L31" s="69"/>
      <c r="M31" s="6"/>
      <c r="N31" s="13"/>
      <c r="O31" s="6"/>
    </row>
    <row r="32" spans="1:15" x14ac:dyDescent="0.35">
      <c r="A32" s="10"/>
      <c r="B32" s="10"/>
      <c r="C32" s="10" t="s">
        <v>47</v>
      </c>
      <c r="D32" s="106">
        <v>7601.77</v>
      </c>
      <c r="E32" s="9"/>
      <c r="F32" s="48">
        <v>8300</v>
      </c>
      <c r="G32" s="32"/>
      <c r="H32" s="142">
        <f>+D32/F32</f>
        <v>0.91587590361445792</v>
      </c>
      <c r="I32" s="24"/>
      <c r="J32" s="106"/>
      <c r="K32" s="12"/>
      <c r="L32" s="48">
        <v>15000</v>
      </c>
      <c r="M32" s="32"/>
      <c r="N32" s="142">
        <f>+J32/L32</f>
        <v>0</v>
      </c>
      <c r="O32" s="6"/>
    </row>
    <row r="33" spans="1:15" x14ac:dyDescent="0.35">
      <c r="A33" s="10"/>
      <c r="B33" s="10"/>
      <c r="C33" s="10" t="s">
        <v>25</v>
      </c>
      <c r="D33" s="107">
        <v>89.84</v>
      </c>
      <c r="E33" s="128"/>
      <c r="F33" s="48">
        <v>700</v>
      </c>
      <c r="G33" s="6"/>
      <c r="H33" s="142">
        <f t="shared" ref="H33:H58" si="2">+D33/F33</f>
        <v>0.12834285714285715</v>
      </c>
      <c r="I33" s="24"/>
      <c r="J33" s="107">
        <v>75.709999999999994</v>
      </c>
      <c r="K33" s="11"/>
      <c r="L33" s="48">
        <v>2000</v>
      </c>
      <c r="M33" s="6"/>
      <c r="N33" s="142">
        <f t="shared" ref="N33:N58" si="3">+J33/L33</f>
        <v>3.7855E-2</v>
      </c>
      <c r="O33" s="6"/>
    </row>
    <row r="34" spans="1:15" x14ac:dyDescent="0.35">
      <c r="A34" s="10"/>
      <c r="B34" s="10"/>
      <c r="C34" s="10" t="s">
        <v>46</v>
      </c>
      <c r="D34" s="108">
        <v>4503.46</v>
      </c>
      <c r="E34" s="128"/>
      <c r="F34" s="48">
        <v>2500</v>
      </c>
      <c r="G34" s="6"/>
      <c r="H34" s="142">
        <f t="shared" si="2"/>
        <v>1.8013840000000001</v>
      </c>
      <c r="I34" s="24"/>
      <c r="J34" s="108"/>
      <c r="K34" s="11"/>
      <c r="L34" s="48">
        <v>2500</v>
      </c>
      <c r="M34" s="6"/>
      <c r="N34" s="142">
        <f t="shared" si="3"/>
        <v>0</v>
      </c>
      <c r="O34" s="6"/>
    </row>
    <row r="35" spans="1:15" x14ac:dyDescent="0.35">
      <c r="A35" s="10"/>
      <c r="B35" s="10" t="s">
        <v>45</v>
      </c>
      <c r="C35" s="10"/>
      <c r="D35" s="102">
        <f>SUM(D32:D34)</f>
        <v>12195.07</v>
      </c>
      <c r="E35" s="22"/>
      <c r="F35" s="53">
        <f>SUM(F32:F34)</f>
        <v>11500</v>
      </c>
      <c r="G35" s="6"/>
      <c r="H35" s="142">
        <f t="shared" si="2"/>
        <v>1.0604408695652174</v>
      </c>
      <c r="I35" s="24"/>
      <c r="J35" s="102">
        <f>SUM(J32:J34)</f>
        <v>75.709999999999994</v>
      </c>
      <c r="K35" s="21"/>
      <c r="L35" s="53">
        <f>SUM(L32:L34)</f>
        <v>19500</v>
      </c>
      <c r="M35" s="6"/>
      <c r="N35" s="142">
        <f t="shared" si="3"/>
        <v>3.8825641025641024E-3</v>
      </c>
      <c r="O35" s="6"/>
    </row>
    <row r="36" spans="1:15" x14ac:dyDescent="0.35">
      <c r="A36" s="10"/>
      <c r="B36" s="10"/>
      <c r="C36" s="10"/>
      <c r="D36" s="109"/>
      <c r="E36" s="31"/>
      <c r="F36" s="69"/>
      <c r="G36" s="6"/>
      <c r="H36" s="142"/>
      <c r="I36" s="24"/>
      <c r="J36" s="109"/>
      <c r="K36" s="11"/>
      <c r="L36" s="69"/>
      <c r="M36" s="6"/>
      <c r="N36" s="142"/>
      <c r="O36" s="6"/>
    </row>
    <row r="37" spans="1:15" x14ac:dyDescent="0.35">
      <c r="A37" s="10"/>
      <c r="B37" s="10"/>
      <c r="C37" s="10"/>
      <c r="D37" s="109"/>
      <c r="E37" s="31"/>
      <c r="F37" s="69"/>
      <c r="G37" s="6"/>
      <c r="H37" s="142"/>
      <c r="I37" s="24"/>
      <c r="J37" s="109"/>
      <c r="K37" s="11"/>
      <c r="L37" s="69"/>
      <c r="M37" s="6"/>
      <c r="N37" s="142"/>
      <c r="O37" s="6"/>
    </row>
    <row r="38" spans="1:15" x14ac:dyDescent="0.35">
      <c r="A38" s="10"/>
      <c r="B38" s="10" t="s">
        <v>44</v>
      </c>
      <c r="C38" s="10"/>
      <c r="D38" s="101"/>
      <c r="E38" s="9"/>
      <c r="F38" s="69"/>
      <c r="G38" s="6"/>
      <c r="H38" s="142"/>
      <c r="I38" s="24"/>
      <c r="J38" s="101"/>
      <c r="K38" s="11"/>
      <c r="L38" s="69"/>
      <c r="M38" s="6"/>
      <c r="N38" s="142"/>
      <c r="O38" s="6"/>
    </row>
    <row r="39" spans="1:15" x14ac:dyDescent="0.35">
      <c r="A39" s="10"/>
      <c r="B39" s="10"/>
      <c r="C39" s="10" t="s">
        <v>25</v>
      </c>
      <c r="D39" s="101">
        <v>0</v>
      </c>
      <c r="E39" s="9" t="s">
        <v>114</v>
      </c>
      <c r="F39" s="48">
        <v>150</v>
      </c>
      <c r="G39" s="6"/>
      <c r="H39" s="142">
        <f t="shared" si="2"/>
        <v>0</v>
      </c>
      <c r="I39" s="24"/>
      <c r="J39" s="101">
        <v>0</v>
      </c>
      <c r="K39" s="11"/>
      <c r="L39" s="48">
        <v>500</v>
      </c>
      <c r="M39" s="6"/>
      <c r="N39" s="142">
        <f t="shared" si="3"/>
        <v>0</v>
      </c>
      <c r="O39" s="6"/>
    </row>
    <row r="40" spans="1:15" x14ac:dyDescent="0.35">
      <c r="A40" s="10"/>
      <c r="B40" s="10"/>
      <c r="C40" s="10" t="s">
        <v>43</v>
      </c>
      <c r="D40" s="101"/>
      <c r="E40" s="128" t="s">
        <v>115</v>
      </c>
      <c r="F40" s="48">
        <v>2500</v>
      </c>
      <c r="G40" s="6"/>
      <c r="H40" s="142">
        <f t="shared" si="2"/>
        <v>0</v>
      </c>
      <c r="I40" s="24"/>
      <c r="J40" s="101"/>
      <c r="K40" s="11"/>
      <c r="L40" s="48">
        <v>2400</v>
      </c>
      <c r="M40" s="6"/>
      <c r="N40" s="142">
        <f t="shared" si="3"/>
        <v>0</v>
      </c>
      <c r="O40" s="6"/>
    </row>
    <row r="41" spans="1:15" x14ac:dyDescent="0.35">
      <c r="A41" s="10"/>
      <c r="B41" s="10"/>
      <c r="C41" s="10" t="s">
        <v>42</v>
      </c>
      <c r="D41" s="101">
        <v>0</v>
      </c>
      <c r="E41" s="128" t="s">
        <v>115</v>
      </c>
      <c r="F41" s="48">
        <v>1700</v>
      </c>
      <c r="G41" s="6"/>
      <c r="H41" s="142">
        <f t="shared" si="2"/>
        <v>0</v>
      </c>
      <c r="I41" s="24"/>
      <c r="J41" s="101">
        <v>0</v>
      </c>
      <c r="K41" s="11"/>
      <c r="L41" s="48">
        <v>1700</v>
      </c>
      <c r="M41" s="6"/>
      <c r="N41" s="142">
        <f t="shared" si="3"/>
        <v>0</v>
      </c>
      <c r="O41" s="6"/>
    </row>
    <row r="42" spans="1:15" x14ac:dyDescent="0.35">
      <c r="A42" s="10"/>
      <c r="B42" s="10"/>
      <c r="C42" s="10" t="s">
        <v>41</v>
      </c>
      <c r="D42" s="101"/>
      <c r="E42" s="128" t="s">
        <v>115</v>
      </c>
      <c r="F42" s="48">
        <v>2800</v>
      </c>
      <c r="G42" s="6"/>
      <c r="H42" s="142">
        <f t="shared" si="2"/>
        <v>0</v>
      </c>
      <c r="I42" s="24"/>
      <c r="J42" s="101"/>
      <c r="K42" s="11"/>
      <c r="L42" s="48">
        <v>2800</v>
      </c>
      <c r="M42" s="6"/>
      <c r="N42" s="142">
        <f t="shared" si="3"/>
        <v>0</v>
      </c>
      <c r="O42" s="6"/>
    </row>
    <row r="43" spans="1:15" x14ac:dyDescent="0.35">
      <c r="A43" s="10"/>
      <c r="B43" s="10"/>
      <c r="C43" s="10" t="s">
        <v>40</v>
      </c>
      <c r="D43" s="101"/>
      <c r="E43" s="128" t="s">
        <v>115</v>
      </c>
      <c r="F43" s="48">
        <v>1200</v>
      </c>
      <c r="G43" s="6"/>
      <c r="H43" s="142">
        <f t="shared" si="2"/>
        <v>0</v>
      </c>
      <c r="I43" s="24"/>
      <c r="J43" s="101"/>
      <c r="K43" s="11"/>
      <c r="L43" s="48">
        <v>1200</v>
      </c>
      <c r="M43" s="6"/>
      <c r="N43" s="142">
        <f t="shared" si="3"/>
        <v>0</v>
      </c>
      <c r="O43" s="6"/>
    </row>
    <row r="44" spans="1:15" x14ac:dyDescent="0.35">
      <c r="A44" s="10"/>
      <c r="B44" s="10"/>
      <c r="C44" s="10" t="s">
        <v>39</v>
      </c>
      <c r="D44" s="101"/>
      <c r="E44" s="128" t="s">
        <v>115</v>
      </c>
      <c r="F44" s="48">
        <v>4500</v>
      </c>
      <c r="G44" s="6"/>
      <c r="H44" s="142">
        <f t="shared" si="2"/>
        <v>0</v>
      </c>
      <c r="I44" s="24"/>
      <c r="J44" s="101"/>
      <c r="K44" s="11"/>
      <c r="L44" s="48">
        <v>4500</v>
      </c>
      <c r="M44" s="6"/>
      <c r="N44" s="142">
        <f t="shared" si="3"/>
        <v>0</v>
      </c>
      <c r="O44" s="6"/>
    </row>
    <row r="45" spans="1:15" x14ac:dyDescent="0.35">
      <c r="A45" s="10"/>
      <c r="B45" s="10"/>
      <c r="C45" s="10" t="s">
        <v>38</v>
      </c>
      <c r="D45" s="101"/>
      <c r="E45" s="128" t="s">
        <v>115</v>
      </c>
      <c r="F45" s="69"/>
      <c r="G45" s="6"/>
      <c r="H45" s="142"/>
      <c r="I45" s="24"/>
      <c r="J45" s="101"/>
      <c r="K45" s="11"/>
      <c r="L45" s="69"/>
      <c r="M45" s="6"/>
      <c r="N45" s="142"/>
      <c r="O45" s="6"/>
    </row>
    <row r="46" spans="1:15" x14ac:dyDescent="0.35">
      <c r="A46" s="10"/>
      <c r="B46" s="23" t="s">
        <v>37</v>
      </c>
      <c r="C46" s="23"/>
      <c r="D46" s="110">
        <f>SUM(D39:D45)</f>
        <v>0</v>
      </c>
      <c r="E46" s="34"/>
      <c r="F46" s="57">
        <f>SUM(F39:F45)</f>
        <v>12850</v>
      </c>
      <c r="G46" s="32"/>
      <c r="H46" s="142">
        <f t="shared" si="2"/>
        <v>0</v>
      </c>
      <c r="I46" s="24"/>
      <c r="J46" s="110">
        <f>SUM(J39:J45)</f>
        <v>0</v>
      </c>
      <c r="K46" s="33"/>
      <c r="L46" s="57">
        <f>SUM(L39:L45)</f>
        <v>13100</v>
      </c>
      <c r="M46" s="32"/>
      <c r="N46" s="142">
        <f t="shared" si="3"/>
        <v>0</v>
      </c>
    </row>
    <row r="47" spans="1:15" x14ac:dyDescent="0.35">
      <c r="A47" s="10"/>
      <c r="B47" s="10"/>
      <c r="C47" s="10"/>
      <c r="D47" s="109"/>
      <c r="E47" s="31"/>
      <c r="F47" s="69"/>
      <c r="G47" s="6"/>
      <c r="H47" s="142"/>
      <c r="I47" s="24"/>
      <c r="J47" s="109"/>
      <c r="K47" s="2"/>
      <c r="L47" s="69"/>
      <c r="M47" s="2"/>
      <c r="N47" s="142"/>
      <c r="O47" s="6"/>
    </row>
    <row r="48" spans="1:15" x14ac:dyDescent="0.35">
      <c r="A48" s="10"/>
      <c r="B48" s="10" t="s">
        <v>36</v>
      </c>
      <c r="C48" s="10"/>
      <c r="D48" s="101"/>
      <c r="E48" s="9"/>
      <c r="F48" s="69"/>
      <c r="G48" s="6"/>
      <c r="H48" s="142"/>
      <c r="I48" s="24"/>
      <c r="J48" s="101"/>
      <c r="K48" s="11"/>
      <c r="L48" s="69"/>
      <c r="M48" s="6"/>
      <c r="N48" s="142"/>
      <c r="O48" s="6"/>
    </row>
    <row r="49" spans="1:15" x14ac:dyDescent="0.35">
      <c r="A49" s="10"/>
      <c r="B49" s="10"/>
      <c r="C49" s="10" t="s">
        <v>35</v>
      </c>
      <c r="D49" s="111">
        <v>3902.18</v>
      </c>
      <c r="E49" s="9" t="s">
        <v>117</v>
      </c>
      <c r="F49" s="69">
        <v>3816</v>
      </c>
      <c r="G49" s="6"/>
      <c r="H49" s="142">
        <f t="shared" si="2"/>
        <v>1.022583857442348</v>
      </c>
      <c r="I49" s="24"/>
      <c r="J49" s="111"/>
      <c r="K49" s="11"/>
      <c r="L49" s="69">
        <v>1800</v>
      </c>
      <c r="M49" s="6"/>
      <c r="N49" s="142">
        <f t="shared" si="3"/>
        <v>0</v>
      </c>
      <c r="O49" s="6"/>
    </row>
    <row r="50" spans="1:15" x14ac:dyDescent="0.35">
      <c r="A50" s="10"/>
      <c r="B50" s="10"/>
      <c r="C50" s="29" t="s">
        <v>145</v>
      </c>
      <c r="D50" s="101">
        <v>600</v>
      </c>
      <c r="E50" s="128" t="s">
        <v>115</v>
      </c>
      <c r="F50" s="69">
        <v>600</v>
      </c>
      <c r="G50" s="6"/>
      <c r="H50" s="142">
        <f t="shared" si="2"/>
        <v>1</v>
      </c>
      <c r="I50" s="24"/>
      <c r="J50" s="101"/>
      <c r="K50" s="11"/>
      <c r="L50" s="69">
        <v>600</v>
      </c>
      <c r="M50" s="6"/>
      <c r="N50" s="142">
        <f t="shared" si="3"/>
        <v>0</v>
      </c>
      <c r="O50" s="6"/>
    </row>
    <row r="51" spans="1:15" x14ac:dyDescent="0.35">
      <c r="A51" s="11"/>
      <c r="B51" s="11"/>
      <c r="C51" s="11"/>
      <c r="D51" s="101"/>
      <c r="E51" s="9"/>
      <c r="F51" s="69"/>
      <c r="G51" s="6"/>
      <c r="H51" s="142"/>
      <c r="I51" s="24"/>
      <c r="J51" s="101"/>
      <c r="K51" s="11"/>
      <c r="L51" s="69"/>
      <c r="M51" s="6"/>
      <c r="N51" s="142"/>
      <c r="O51" s="6"/>
    </row>
    <row r="52" spans="1:15" x14ac:dyDescent="0.35">
      <c r="A52" s="10"/>
      <c r="B52" s="23" t="s">
        <v>34</v>
      </c>
      <c r="C52" s="23"/>
      <c r="D52" s="102">
        <f>SUM(D49:D50)</f>
        <v>4502.18</v>
      </c>
      <c r="E52" s="22"/>
      <c r="F52" s="53">
        <f>SUM(F49:F50)</f>
        <v>4416</v>
      </c>
      <c r="G52" s="6"/>
      <c r="H52" s="142">
        <f t="shared" si="2"/>
        <v>1.0195153985507246</v>
      </c>
      <c r="I52" s="24"/>
      <c r="J52" s="102">
        <f>SUM(J49:J50)</f>
        <v>0</v>
      </c>
      <c r="K52" s="21"/>
      <c r="L52" s="53">
        <f>SUM(L49:L50)</f>
        <v>2400</v>
      </c>
      <c r="M52" s="6"/>
      <c r="N52" s="142">
        <f t="shared" si="3"/>
        <v>0</v>
      </c>
      <c r="O52" s="6"/>
    </row>
    <row r="53" spans="1:15" x14ac:dyDescent="0.35">
      <c r="A53" s="10"/>
      <c r="B53" s="10"/>
      <c r="C53" s="10"/>
      <c r="D53" s="109"/>
      <c r="E53" s="31"/>
      <c r="F53" s="55"/>
      <c r="G53" s="6"/>
      <c r="H53" s="142"/>
      <c r="I53" s="24"/>
      <c r="J53" s="109"/>
      <c r="K53" s="11"/>
      <c r="L53" s="55"/>
      <c r="M53" s="6"/>
      <c r="N53" s="142"/>
      <c r="O53" s="6"/>
    </row>
    <row r="54" spans="1:15" x14ac:dyDescent="0.35">
      <c r="A54" s="10"/>
      <c r="B54" s="10" t="s">
        <v>33</v>
      </c>
      <c r="C54" s="10"/>
      <c r="D54" s="101"/>
      <c r="E54" s="9"/>
      <c r="F54" s="56"/>
      <c r="G54" s="6"/>
      <c r="H54" s="142"/>
      <c r="I54" s="24"/>
      <c r="J54" s="101"/>
      <c r="K54" s="11"/>
      <c r="L54" s="56"/>
      <c r="M54" s="6"/>
      <c r="N54" s="142"/>
      <c r="O54" s="6"/>
    </row>
    <row r="55" spans="1:15" x14ac:dyDescent="0.35">
      <c r="A55" s="10"/>
      <c r="B55" s="10"/>
      <c r="C55" s="10" t="s">
        <v>25</v>
      </c>
      <c r="D55" s="99">
        <v>248.44</v>
      </c>
      <c r="E55" s="9"/>
      <c r="F55" s="35">
        <v>500</v>
      </c>
      <c r="G55" s="6"/>
      <c r="H55" s="142">
        <f t="shared" si="2"/>
        <v>0.49687999999999999</v>
      </c>
      <c r="I55" s="24"/>
      <c r="J55" s="99">
        <v>97.48</v>
      </c>
      <c r="K55" s="11"/>
      <c r="L55" s="35">
        <v>500</v>
      </c>
      <c r="M55" s="6"/>
      <c r="N55" s="142">
        <f t="shared" si="3"/>
        <v>0.19495999999999999</v>
      </c>
      <c r="O55" s="6"/>
    </row>
    <row r="56" spans="1:15" x14ac:dyDescent="0.35">
      <c r="A56" s="10"/>
      <c r="B56" s="10"/>
      <c r="C56" s="10" t="s">
        <v>28</v>
      </c>
      <c r="D56" s="99">
        <v>0</v>
      </c>
      <c r="E56" s="9"/>
      <c r="F56" s="35">
        <v>1000</v>
      </c>
      <c r="G56" s="6"/>
      <c r="H56" s="142">
        <f t="shared" si="2"/>
        <v>0</v>
      </c>
      <c r="I56" s="24"/>
      <c r="J56" s="99">
        <v>114</v>
      </c>
      <c r="K56" s="11"/>
      <c r="L56" s="35">
        <v>1000</v>
      </c>
      <c r="M56" s="6"/>
      <c r="N56" s="142">
        <f t="shared" si="3"/>
        <v>0.114</v>
      </c>
      <c r="O56" s="6"/>
    </row>
    <row r="57" spans="1:15" x14ac:dyDescent="0.35">
      <c r="A57" s="10"/>
      <c r="B57" s="10"/>
      <c r="C57" s="10" t="s">
        <v>11</v>
      </c>
      <c r="D57" s="112">
        <v>310.18</v>
      </c>
      <c r="E57" s="9"/>
      <c r="F57" s="58">
        <v>750</v>
      </c>
      <c r="G57" s="6"/>
      <c r="H57" s="142">
        <f t="shared" si="2"/>
        <v>0.41357333333333335</v>
      </c>
      <c r="I57" s="24"/>
      <c r="J57" s="112">
        <v>466.48</v>
      </c>
      <c r="K57" s="11"/>
      <c r="L57" s="58">
        <v>750</v>
      </c>
      <c r="M57" s="6"/>
      <c r="N57" s="142">
        <f t="shared" si="3"/>
        <v>0.62197333333333338</v>
      </c>
      <c r="O57" s="6"/>
    </row>
    <row r="58" spans="1:15" x14ac:dyDescent="0.35">
      <c r="A58" s="10"/>
      <c r="B58" s="23" t="s">
        <v>32</v>
      </c>
      <c r="C58" s="23"/>
      <c r="D58" s="113">
        <f>SUM(D55:D57)</f>
        <v>558.62</v>
      </c>
      <c r="E58" s="22"/>
      <c r="F58" s="59">
        <f>SUM(F55:F57)</f>
        <v>2250</v>
      </c>
      <c r="G58" s="6"/>
      <c r="H58" s="142">
        <f t="shared" si="2"/>
        <v>0.24827555555555555</v>
      </c>
      <c r="I58" s="24"/>
      <c r="J58" s="113">
        <f>SUM(J55:J57)</f>
        <v>677.96</v>
      </c>
      <c r="K58" s="21"/>
      <c r="L58" s="59">
        <f>SUM(L55:L57)</f>
        <v>2250</v>
      </c>
      <c r="M58" s="6"/>
      <c r="N58" s="142">
        <f t="shared" si="3"/>
        <v>0.30131555555555556</v>
      </c>
      <c r="O58" s="6"/>
    </row>
    <row r="59" spans="1:15" x14ac:dyDescent="0.35">
      <c r="A59" s="10"/>
      <c r="B59" s="10"/>
      <c r="C59" s="10"/>
      <c r="D59" s="109"/>
      <c r="E59" s="31"/>
      <c r="F59" s="55"/>
      <c r="G59" s="6"/>
      <c r="H59" s="13"/>
      <c r="I59" s="24"/>
      <c r="J59" s="109"/>
      <c r="K59" s="11"/>
      <c r="L59" s="55"/>
      <c r="M59" s="6"/>
      <c r="N59" s="13"/>
      <c r="O59" s="6"/>
    </row>
    <row r="60" spans="1:15" ht="18" x14ac:dyDescent="0.4">
      <c r="A60" s="148" t="s">
        <v>134</v>
      </c>
      <c r="B60" s="148"/>
      <c r="C60" s="148"/>
      <c r="D60" s="148"/>
      <c r="E60" s="148"/>
      <c r="F60" s="148"/>
      <c r="G60" s="148"/>
      <c r="H60" s="148"/>
      <c r="I60" s="148"/>
      <c r="J60" s="148"/>
      <c r="K60" s="148"/>
      <c r="L60" s="148"/>
      <c r="M60" s="148"/>
      <c r="N60" s="148"/>
      <c r="O60" s="6"/>
    </row>
    <row r="61" spans="1:15" x14ac:dyDescent="0.35">
      <c r="A61" s="10"/>
      <c r="B61" s="10"/>
      <c r="C61" s="10"/>
      <c r="D61" s="109"/>
      <c r="E61" s="31"/>
      <c r="F61" s="55"/>
      <c r="G61" s="6"/>
      <c r="H61" s="13"/>
      <c r="I61" s="24"/>
      <c r="J61" s="109"/>
      <c r="K61" s="11"/>
      <c r="L61" s="55"/>
      <c r="M61" s="6"/>
      <c r="N61" s="13"/>
      <c r="O61" s="6"/>
    </row>
    <row r="62" spans="1:15" x14ac:dyDescent="0.35">
      <c r="A62" s="10"/>
      <c r="B62" s="10" t="s">
        <v>31</v>
      </c>
      <c r="C62" s="10"/>
      <c r="D62" s="101"/>
      <c r="E62" s="9"/>
      <c r="F62" s="56"/>
      <c r="G62" s="6"/>
      <c r="H62" s="13"/>
      <c r="I62" s="24"/>
      <c r="J62" s="101"/>
      <c r="K62" s="11"/>
      <c r="L62" s="56"/>
      <c r="M62" s="6"/>
      <c r="N62" s="13"/>
      <c r="O62" s="6"/>
    </row>
    <row r="63" spans="1:15" x14ac:dyDescent="0.35">
      <c r="A63" s="10"/>
      <c r="B63" s="10"/>
      <c r="C63" s="10" t="s">
        <v>25</v>
      </c>
      <c r="D63" s="101">
        <v>0</v>
      </c>
      <c r="E63" s="9"/>
      <c r="F63" s="56"/>
      <c r="G63" s="6"/>
      <c r="H63" s="13"/>
      <c r="I63" s="24"/>
      <c r="J63" s="101">
        <v>0</v>
      </c>
      <c r="K63" s="11"/>
      <c r="L63" s="56"/>
      <c r="M63" s="6"/>
      <c r="N63" s="13"/>
      <c r="O63" s="6"/>
    </row>
    <row r="64" spans="1:15" x14ac:dyDescent="0.35">
      <c r="A64" s="10"/>
      <c r="B64" s="10"/>
      <c r="C64" s="10" t="s">
        <v>30</v>
      </c>
      <c r="D64" s="114">
        <v>48.27</v>
      </c>
      <c r="E64" s="9"/>
      <c r="F64" s="60">
        <v>750</v>
      </c>
      <c r="G64" s="6"/>
      <c r="H64" s="141">
        <f>+D64/F64</f>
        <v>6.4360000000000001E-2</v>
      </c>
      <c r="I64" s="24"/>
      <c r="J64" s="114">
        <v>353.68</v>
      </c>
      <c r="K64" s="11"/>
      <c r="L64" s="60">
        <v>750</v>
      </c>
      <c r="M64" s="6"/>
      <c r="N64" s="141">
        <f>+J64/L64</f>
        <v>0.47157333333333334</v>
      </c>
      <c r="O64" s="6"/>
    </row>
    <row r="65" spans="1:15" x14ac:dyDescent="0.35">
      <c r="A65" s="10"/>
      <c r="B65" s="10"/>
      <c r="C65" s="10" t="s">
        <v>29</v>
      </c>
      <c r="D65" s="99"/>
      <c r="E65" s="9"/>
      <c r="F65" s="35">
        <v>500</v>
      </c>
      <c r="G65" s="6"/>
      <c r="H65" s="141">
        <f t="shared" ref="H65:H93" si="4">+D65/F65</f>
        <v>0</v>
      </c>
      <c r="I65" s="24"/>
      <c r="J65" s="99"/>
      <c r="K65" s="11"/>
      <c r="L65" s="35">
        <v>500</v>
      </c>
      <c r="M65" s="6"/>
      <c r="N65" s="141">
        <f t="shared" ref="N65:N93" si="5">+J65/L65</f>
        <v>0</v>
      </c>
      <c r="O65" s="6"/>
    </row>
    <row r="66" spans="1:15" x14ac:dyDescent="0.35">
      <c r="A66" s="10"/>
      <c r="B66" s="10"/>
      <c r="C66" s="10" t="s">
        <v>28</v>
      </c>
      <c r="D66" s="99"/>
      <c r="E66" s="9"/>
      <c r="F66" s="35">
        <v>750</v>
      </c>
      <c r="G66" s="6"/>
      <c r="H66" s="141">
        <f t="shared" si="4"/>
        <v>0</v>
      </c>
      <c r="I66" s="24"/>
      <c r="J66" s="99"/>
      <c r="K66" s="11"/>
      <c r="L66" s="35">
        <v>750</v>
      </c>
      <c r="M66" s="6"/>
      <c r="N66" s="141">
        <f t="shared" si="5"/>
        <v>0</v>
      </c>
      <c r="O66" s="6"/>
    </row>
    <row r="67" spans="1:15" x14ac:dyDescent="0.35">
      <c r="A67" s="10"/>
      <c r="B67" s="23" t="s">
        <v>27</v>
      </c>
      <c r="C67" s="23"/>
      <c r="D67" s="102">
        <f>SUM(D63:D66)</f>
        <v>48.27</v>
      </c>
      <c r="E67" s="22"/>
      <c r="F67" s="53">
        <f>SUM(F63:F66)</f>
        <v>2000</v>
      </c>
      <c r="G67" s="6"/>
      <c r="H67" s="141">
        <f t="shared" si="4"/>
        <v>2.4135E-2</v>
      </c>
      <c r="I67" s="24"/>
      <c r="J67" s="102">
        <f>SUM(J63:J66)</f>
        <v>353.68</v>
      </c>
      <c r="K67" s="21"/>
      <c r="L67" s="53">
        <f>SUM(L63:L66)</f>
        <v>2000</v>
      </c>
      <c r="M67" s="6"/>
      <c r="N67" s="141">
        <f t="shared" si="5"/>
        <v>0.17684</v>
      </c>
      <c r="O67" s="6"/>
    </row>
    <row r="68" spans="1:15" x14ac:dyDescent="0.35">
      <c r="A68" s="10"/>
      <c r="B68" s="10"/>
      <c r="C68" s="10"/>
      <c r="D68" s="109"/>
      <c r="E68" s="31"/>
      <c r="F68" s="55"/>
      <c r="G68" s="6"/>
      <c r="H68" s="141"/>
      <c r="I68" s="24"/>
      <c r="J68" s="109"/>
      <c r="K68" s="11"/>
      <c r="L68" s="55"/>
      <c r="M68" s="6"/>
      <c r="N68" s="141"/>
      <c r="O68" s="6"/>
    </row>
    <row r="69" spans="1:15" x14ac:dyDescent="0.35">
      <c r="A69" s="10"/>
      <c r="B69" s="10"/>
      <c r="C69" s="10"/>
      <c r="D69" s="109"/>
      <c r="E69" s="31"/>
      <c r="F69" s="55"/>
      <c r="G69" s="6"/>
      <c r="H69" s="141"/>
      <c r="I69" s="24"/>
      <c r="J69" s="109"/>
      <c r="K69" s="11"/>
      <c r="L69" s="55"/>
      <c r="M69" s="6"/>
      <c r="N69" s="141"/>
      <c r="O69" s="6"/>
    </row>
    <row r="70" spans="1:15" x14ac:dyDescent="0.35">
      <c r="A70" s="10"/>
      <c r="B70" s="10" t="s">
        <v>26</v>
      </c>
      <c r="C70" s="10"/>
      <c r="D70" s="101"/>
      <c r="E70" s="9"/>
      <c r="F70" s="56"/>
      <c r="G70" s="6"/>
      <c r="H70" s="141"/>
      <c r="I70" s="24"/>
      <c r="J70" s="101"/>
      <c r="K70" s="11"/>
      <c r="L70" s="56"/>
      <c r="M70" s="6"/>
      <c r="N70" s="141"/>
      <c r="O70" s="6"/>
    </row>
    <row r="71" spans="1:15" x14ac:dyDescent="0.35">
      <c r="A71" s="10"/>
      <c r="B71" s="10"/>
      <c r="C71" s="10" t="s">
        <v>25</v>
      </c>
      <c r="D71" s="99"/>
      <c r="E71" s="9"/>
      <c r="F71" s="35">
        <v>0</v>
      </c>
      <c r="G71" s="6"/>
      <c r="H71" s="141"/>
      <c r="I71" s="24"/>
      <c r="J71" s="99"/>
      <c r="K71" s="11"/>
      <c r="L71" s="35">
        <v>50</v>
      </c>
      <c r="M71" s="6"/>
      <c r="N71" s="141">
        <f t="shared" si="5"/>
        <v>0</v>
      </c>
      <c r="O71" s="6"/>
    </row>
    <row r="72" spans="1:15" x14ac:dyDescent="0.35">
      <c r="A72" s="10"/>
      <c r="B72" s="10"/>
      <c r="C72" s="10" t="s">
        <v>164</v>
      </c>
      <c r="D72" s="115">
        <v>1694.9</v>
      </c>
      <c r="E72" s="9" t="s">
        <v>118</v>
      </c>
      <c r="F72" s="61">
        <v>5500</v>
      </c>
      <c r="G72" s="6"/>
      <c r="H72" s="141">
        <f t="shared" si="4"/>
        <v>0.30816363636363636</v>
      </c>
      <c r="I72" s="24"/>
      <c r="J72" s="115">
        <v>0</v>
      </c>
      <c r="K72" s="11"/>
      <c r="L72" s="61">
        <v>4740</v>
      </c>
      <c r="M72" s="6"/>
      <c r="N72" s="141">
        <f t="shared" si="5"/>
        <v>0</v>
      </c>
      <c r="O72" s="6"/>
    </row>
    <row r="73" spans="1:15" x14ac:dyDescent="0.35">
      <c r="A73" s="10"/>
      <c r="B73" s="10"/>
      <c r="C73" s="10" t="s">
        <v>20</v>
      </c>
      <c r="D73" s="116">
        <v>1009.57</v>
      </c>
      <c r="E73" s="128" t="s">
        <v>115</v>
      </c>
      <c r="F73" s="62">
        <v>2000</v>
      </c>
      <c r="G73" s="6"/>
      <c r="H73" s="141">
        <f t="shared" si="4"/>
        <v>0.50478500000000004</v>
      </c>
      <c r="I73" s="24"/>
      <c r="J73" s="116">
        <v>0</v>
      </c>
      <c r="K73" s="11"/>
      <c r="L73" s="62">
        <v>2500</v>
      </c>
      <c r="M73" s="6"/>
      <c r="N73" s="141">
        <f t="shared" si="5"/>
        <v>0</v>
      </c>
      <c r="O73" s="6"/>
    </row>
    <row r="74" spans="1:15" x14ac:dyDescent="0.35">
      <c r="A74" s="6"/>
      <c r="B74" s="6"/>
      <c r="C74" s="10" t="s">
        <v>5</v>
      </c>
      <c r="D74" s="117"/>
      <c r="E74" s="30"/>
      <c r="F74" s="63">
        <v>0</v>
      </c>
      <c r="G74" s="6"/>
      <c r="H74" s="141"/>
      <c r="I74" s="6"/>
      <c r="J74" s="117"/>
      <c r="K74" s="6"/>
      <c r="L74" s="63">
        <v>100</v>
      </c>
      <c r="M74" s="6"/>
      <c r="N74" s="141">
        <f t="shared" si="5"/>
        <v>0</v>
      </c>
      <c r="O74" s="6"/>
    </row>
    <row r="75" spans="1:15" x14ac:dyDescent="0.35">
      <c r="A75" s="10"/>
      <c r="B75" s="23" t="s">
        <v>24</v>
      </c>
      <c r="C75" s="23"/>
      <c r="D75" s="102">
        <f>SUM(D71:D74)</f>
        <v>2704.4700000000003</v>
      </c>
      <c r="E75" s="22"/>
      <c r="F75" s="53">
        <f>SUM(F71:F74)</f>
        <v>7500</v>
      </c>
      <c r="G75" s="6"/>
      <c r="H75" s="141">
        <f t="shared" si="4"/>
        <v>0.36059600000000003</v>
      </c>
      <c r="I75" s="24"/>
      <c r="J75" s="102">
        <f>SUM(J71:J74)</f>
        <v>0</v>
      </c>
      <c r="K75" s="21"/>
      <c r="L75" s="53">
        <f>SUM(L71:L74)</f>
        <v>7390</v>
      </c>
      <c r="M75" s="6"/>
      <c r="N75" s="141">
        <f t="shared" si="5"/>
        <v>0</v>
      </c>
      <c r="O75" s="6"/>
    </row>
    <row r="76" spans="1:15" x14ac:dyDescent="0.35">
      <c r="A76" s="10"/>
      <c r="B76" s="10"/>
      <c r="C76" s="10"/>
      <c r="D76" s="101"/>
      <c r="E76" s="9"/>
      <c r="F76" s="56"/>
      <c r="G76" s="6"/>
      <c r="H76" s="141"/>
      <c r="I76" s="24"/>
      <c r="J76" s="101"/>
      <c r="K76" s="11"/>
      <c r="L76" s="56"/>
      <c r="M76" s="6"/>
      <c r="N76" s="141"/>
      <c r="O76" s="6"/>
    </row>
    <row r="77" spans="1:15" x14ac:dyDescent="0.35">
      <c r="A77" s="10"/>
      <c r="B77" s="10" t="s">
        <v>23</v>
      </c>
      <c r="C77" s="10"/>
      <c r="D77" s="118"/>
      <c r="E77" s="28"/>
      <c r="F77" s="64"/>
      <c r="G77" s="6"/>
      <c r="H77" s="141"/>
      <c r="I77" s="24"/>
      <c r="J77" s="118"/>
      <c r="K77" s="11"/>
      <c r="L77" s="64"/>
      <c r="M77" s="6"/>
      <c r="N77" s="141"/>
      <c r="O77" s="6"/>
    </row>
    <row r="78" spans="1:15" x14ac:dyDescent="0.35">
      <c r="A78" s="10"/>
      <c r="B78" s="10"/>
      <c r="C78" s="29" t="s">
        <v>22</v>
      </c>
      <c r="D78" s="117"/>
      <c r="E78" s="9" t="s">
        <v>119</v>
      </c>
      <c r="F78" s="63"/>
      <c r="G78" s="6"/>
      <c r="H78" s="141"/>
      <c r="I78" s="24"/>
      <c r="J78" s="117"/>
      <c r="K78" s="11"/>
      <c r="L78" s="63"/>
      <c r="M78" s="6"/>
      <c r="N78" s="141"/>
      <c r="O78" s="6"/>
    </row>
    <row r="79" spans="1:15" x14ac:dyDescent="0.35">
      <c r="A79" s="10"/>
      <c r="B79" s="10"/>
      <c r="C79" s="29" t="s">
        <v>21</v>
      </c>
      <c r="D79" s="117"/>
      <c r="E79" s="128" t="s">
        <v>115</v>
      </c>
      <c r="F79" s="63">
        <v>0</v>
      </c>
      <c r="G79" s="6"/>
      <c r="H79" s="141"/>
      <c r="I79" s="24"/>
      <c r="J79" s="117"/>
      <c r="K79" s="11"/>
      <c r="L79" s="63">
        <v>2180</v>
      </c>
      <c r="M79" s="6"/>
      <c r="N79" s="141"/>
      <c r="O79" s="6"/>
    </row>
    <row r="80" spans="1:15" x14ac:dyDescent="0.35">
      <c r="A80" s="10"/>
      <c r="B80" s="10"/>
      <c r="C80" s="29" t="s">
        <v>20</v>
      </c>
      <c r="D80" s="117">
        <v>0</v>
      </c>
      <c r="E80" s="128" t="s">
        <v>115</v>
      </c>
      <c r="F80" s="63">
        <v>0</v>
      </c>
      <c r="G80" s="6"/>
      <c r="H80" s="141"/>
      <c r="I80" s="24"/>
      <c r="J80" s="117">
        <v>301.31</v>
      </c>
      <c r="K80" s="11"/>
      <c r="L80" s="63">
        <v>2180</v>
      </c>
      <c r="M80" s="6"/>
      <c r="N80" s="141"/>
      <c r="O80" s="6"/>
    </row>
    <row r="81" spans="1:15" x14ac:dyDescent="0.35">
      <c r="A81" s="10"/>
      <c r="B81" s="23" t="s">
        <v>19</v>
      </c>
      <c r="C81" s="27"/>
      <c r="D81" s="119">
        <f>SUM(D78:D80)</f>
        <v>0</v>
      </c>
      <c r="E81" s="26">
        <f>SUM(E78:E80)</f>
        <v>0</v>
      </c>
      <c r="F81" s="65">
        <f>SUM(F78:F80)</f>
        <v>0</v>
      </c>
      <c r="G81" s="6"/>
      <c r="H81" s="141"/>
      <c r="I81" s="24"/>
      <c r="J81" s="119">
        <f>SUM(J78:J80)</f>
        <v>301.31</v>
      </c>
      <c r="K81" s="11"/>
      <c r="L81" s="65">
        <f>SUM(L78:L80)</f>
        <v>4360</v>
      </c>
      <c r="M81" s="6"/>
      <c r="N81" s="141"/>
      <c r="O81" s="6"/>
    </row>
    <row r="82" spans="1:15" x14ac:dyDescent="0.35">
      <c r="A82" s="10"/>
      <c r="B82" s="10"/>
      <c r="C82" s="10"/>
      <c r="D82" s="101"/>
      <c r="E82" s="9"/>
      <c r="F82" s="56"/>
      <c r="G82" s="6"/>
      <c r="H82" s="141"/>
      <c r="I82" s="24"/>
      <c r="J82" s="101"/>
      <c r="K82" s="11"/>
      <c r="L82" s="56"/>
      <c r="M82" s="6"/>
      <c r="N82" s="141"/>
      <c r="O82" s="6"/>
    </row>
    <row r="83" spans="1:15" x14ac:dyDescent="0.35">
      <c r="A83" s="10"/>
      <c r="B83" s="10" t="s">
        <v>18</v>
      </c>
      <c r="C83" s="10"/>
      <c r="D83" s="101"/>
      <c r="E83" s="9"/>
      <c r="F83" s="56"/>
      <c r="G83" s="6"/>
      <c r="H83" s="141"/>
      <c r="I83" s="24"/>
      <c r="J83" s="101"/>
      <c r="K83" s="11"/>
      <c r="L83" s="56"/>
      <c r="M83" s="6"/>
      <c r="N83" s="141"/>
      <c r="O83" s="6"/>
    </row>
    <row r="84" spans="1:15" x14ac:dyDescent="0.35">
      <c r="A84" s="10"/>
      <c r="B84" s="10"/>
      <c r="C84" s="10" t="s">
        <v>17</v>
      </c>
      <c r="D84" s="101"/>
      <c r="E84" s="9"/>
      <c r="F84" s="56"/>
      <c r="G84" s="6"/>
      <c r="H84" s="141"/>
      <c r="I84" s="24"/>
      <c r="J84" s="101"/>
      <c r="K84" s="11"/>
      <c r="L84" s="56"/>
      <c r="M84" s="6"/>
      <c r="N84" s="141"/>
      <c r="O84" s="6"/>
    </row>
    <row r="85" spans="1:15" x14ac:dyDescent="0.35">
      <c r="A85" s="10"/>
      <c r="B85" s="10"/>
      <c r="C85" s="10" t="s">
        <v>16</v>
      </c>
      <c r="D85" s="99">
        <v>181.75</v>
      </c>
      <c r="E85" s="9"/>
      <c r="F85" s="35">
        <v>200</v>
      </c>
      <c r="G85" s="6"/>
      <c r="H85" s="141">
        <f t="shared" si="4"/>
        <v>0.90874999999999995</v>
      </c>
      <c r="I85" s="24"/>
      <c r="J85" s="99">
        <v>57</v>
      </c>
      <c r="K85" s="11"/>
      <c r="L85" s="35">
        <v>200</v>
      </c>
      <c r="M85" s="6"/>
      <c r="N85" s="141">
        <f t="shared" si="5"/>
        <v>0.28499999999999998</v>
      </c>
      <c r="O85" s="6"/>
    </row>
    <row r="86" spans="1:15" x14ac:dyDescent="0.35">
      <c r="A86" s="10"/>
      <c r="B86" s="10"/>
      <c r="C86" s="10" t="s">
        <v>15</v>
      </c>
      <c r="D86" s="99"/>
      <c r="E86" s="9"/>
      <c r="F86" s="35">
        <v>200</v>
      </c>
      <c r="G86" s="6"/>
      <c r="H86" s="141">
        <f t="shared" si="4"/>
        <v>0</v>
      </c>
      <c r="I86" s="24"/>
      <c r="J86" s="99"/>
      <c r="K86" s="11"/>
      <c r="L86" s="35">
        <v>200</v>
      </c>
      <c r="M86" s="6"/>
      <c r="N86" s="141"/>
      <c r="O86" s="6"/>
    </row>
    <row r="87" spans="1:15" x14ac:dyDescent="0.35">
      <c r="A87" s="10"/>
      <c r="B87" s="10"/>
      <c r="C87" s="10" t="s">
        <v>14</v>
      </c>
      <c r="D87" s="99">
        <v>57.25</v>
      </c>
      <c r="E87" s="9"/>
      <c r="F87" s="35">
        <v>300</v>
      </c>
      <c r="G87" s="6"/>
      <c r="H87" s="141">
        <f t="shared" si="4"/>
        <v>0.19083333333333333</v>
      </c>
      <c r="I87" s="24"/>
      <c r="J87" s="99">
        <v>8.4</v>
      </c>
      <c r="K87" s="11"/>
      <c r="L87" s="35">
        <v>300</v>
      </c>
      <c r="M87" s="6"/>
      <c r="N87" s="141">
        <f t="shared" si="5"/>
        <v>2.8000000000000001E-2</v>
      </c>
      <c r="O87" s="6"/>
    </row>
    <row r="88" spans="1:15" x14ac:dyDescent="0.35">
      <c r="A88" s="10"/>
      <c r="B88" s="10"/>
      <c r="C88" s="10" t="s">
        <v>13</v>
      </c>
      <c r="D88" s="99">
        <v>507.09</v>
      </c>
      <c r="E88" s="9"/>
      <c r="F88" s="35">
        <v>500</v>
      </c>
      <c r="G88" s="6"/>
      <c r="H88" s="141">
        <f t="shared" si="4"/>
        <v>1.0141799999999999</v>
      </c>
      <c r="I88" s="24"/>
      <c r="J88" s="99">
        <v>494.66</v>
      </c>
      <c r="K88" s="11"/>
      <c r="L88" s="35">
        <v>475</v>
      </c>
      <c r="M88" s="6"/>
      <c r="N88" s="141">
        <f t="shared" si="5"/>
        <v>1.0413894736842106</v>
      </c>
      <c r="O88" s="6"/>
    </row>
    <row r="89" spans="1:15" x14ac:dyDescent="0.35">
      <c r="A89" s="10"/>
      <c r="B89" s="10"/>
      <c r="C89" s="10" t="s">
        <v>12</v>
      </c>
      <c r="D89" s="99">
        <v>0</v>
      </c>
      <c r="E89" s="9"/>
      <c r="F89" s="35">
        <v>0</v>
      </c>
      <c r="G89" s="6"/>
      <c r="H89" s="141"/>
      <c r="I89" s="24"/>
      <c r="J89" s="99">
        <v>64</v>
      </c>
      <c r="K89" s="11"/>
      <c r="L89" s="35">
        <v>200</v>
      </c>
      <c r="M89" s="6"/>
      <c r="N89" s="141">
        <f t="shared" si="5"/>
        <v>0.32</v>
      </c>
      <c r="O89" s="6"/>
    </row>
    <row r="90" spans="1:15" x14ac:dyDescent="0.35">
      <c r="A90" s="10"/>
      <c r="B90" s="10"/>
      <c r="C90" s="10" t="s">
        <v>11</v>
      </c>
      <c r="D90" s="99">
        <v>202.53</v>
      </c>
      <c r="E90" s="9"/>
      <c r="F90" s="35">
        <v>100</v>
      </c>
      <c r="G90" s="6"/>
      <c r="H90" s="141">
        <f t="shared" si="4"/>
        <v>2.0253000000000001</v>
      </c>
      <c r="I90" s="24"/>
      <c r="J90" s="99">
        <v>448.01</v>
      </c>
      <c r="K90" s="11"/>
      <c r="L90" s="35">
        <v>100</v>
      </c>
      <c r="M90" s="6"/>
      <c r="N90" s="141">
        <f t="shared" si="5"/>
        <v>4.4801000000000002</v>
      </c>
      <c r="O90" s="6"/>
    </row>
    <row r="91" spans="1:15" x14ac:dyDescent="0.35">
      <c r="A91" s="10"/>
      <c r="B91" s="10"/>
      <c r="C91" s="10" t="s">
        <v>10</v>
      </c>
      <c r="D91" s="101">
        <v>27.43</v>
      </c>
      <c r="E91" s="9" t="s">
        <v>120</v>
      </c>
      <c r="F91" s="56">
        <v>30</v>
      </c>
      <c r="G91" s="6"/>
      <c r="H91" s="141">
        <f t="shared" si="4"/>
        <v>0.91433333333333333</v>
      </c>
      <c r="I91" s="24"/>
      <c r="J91" s="101">
        <v>39.18</v>
      </c>
      <c r="K91" s="11"/>
      <c r="L91" s="56">
        <v>87</v>
      </c>
      <c r="M91" s="6"/>
      <c r="N91" s="141">
        <f t="shared" si="5"/>
        <v>0.45034482758620692</v>
      </c>
      <c r="O91" s="6"/>
    </row>
    <row r="92" spans="1:15" x14ac:dyDescent="0.35">
      <c r="A92" s="10"/>
      <c r="B92" s="10"/>
      <c r="C92" s="10" t="s">
        <v>140</v>
      </c>
      <c r="D92" s="101">
        <v>354.93</v>
      </c>
      <c r="E92" s="9"/>
      <c r="F92" s="56">
        <v>275</v>
      </c>
      <c r="G92" s="6"/>
      <c r="H92" s="141">
        <f t="shared" si="4"/>
        <v>1.2906545454545455</v>
      </c>
      <c r="I92" s="24"/>
      <c r="J92" s="101">
        <v>263.18</v>
      </c>
      <c r="K92" s="11"/>
      <c r="L92" s="56"/>
      <c r="M92" s="6"/>
      <c r="N92" s="141"/>
      <c r="O92" s="6"/>
    </row>
    <row r="93" spans="1:15" ht="15.65" customHeight="1" x14ac:dyDescent="0.35">
      <c r="A93" s="10"/>
      <c r="B93" s="23" t="s">
        <v>9</v>
      </c>
      <c r="C93" s="23"/>
      <c r="D93" s="120">
        <f>SUM(D84:D92)</f>
        <v>1330.9799999999998</v>
      </c>
      <c r="E93" s="22"/>
      <c r="F93" s="66">
        <f>SUM(F84:F92)</f>
        <v>1605</v>
      </c>
      <c r="G93" s="6"/>
      <c r="H93" s="141">
        <f t="shared" si="4"/>
        <v>0.82927102803738306</v>
      </c>
      <c r="I93" s="24"/>
      <c r="J93" s="120">
        <f>SUM(J84:J92)</f>
        <v>1374.4300000000003</v>
      </c>
      <c r="K93" s="21"/>
      <c r="L93" s="66">
        <f>SUM(L84:L91)</f>
        <v>1562</v>
      </c>
      <c r="M93" s="6"/>
      <c r="N93" s="141">
        <f t="shared" si="5"/>
        <v>0.87991677336747776</v>
      </c>
      <c r="O93" s="6"/>
    </row>
    <row r="94" spans="1:15" ht="15.65" customHeight="1" x14ac:dyDescent="0.35">
      <c r="A94" s="10"/>
      <c r="B94" s="10"/>
      <c r="C94" s="10"/>
      <c r="D94" s="137"/>
      <c r="E94" s="31"/>
      <c r="F94" s="138"/>
      <c r="G94" s="6"/>
      <c r="H94" s="13"/>
      <c r="I94" s="24"/>
      <c r="J94" s="137"/>
      <c r="K94" s="11"/>
      <c r="L94" s="138"/>
      <c r="M94" s="6"/>
      <c r="N94" s="13"/>
      <c r="O94" s="6"/>
    </row>
    <row r="95" spans="1:15" ht="15.65" customHeight="1" x14ac:dyDescent="0.4">
      <c r="A95" s="148" t="s">
        <v>135</v>
      </c>
      <c r="B95" s="148"/>
      <c r="C95" s="148"/>
      <c r="D95" s="148"/>
      <c r="E95" s="148"/>
      <c r="F95" s="148"/>
      <c r="G95" s="148"/>
      <c r="H95" s="148"/>
      <c r="I95" s="148"/>
      <c r="J95" s="148"/>
      <c r="K95" s="148"/>
      <c r="L95" s="148"/>
      <c r="M95" s="148"/>
      <c r="N95" s="148"/>
      <c r="O95" s="6"/>
    </row>
    <row r="96" spans="1:15" x14ac:dyDescent="0.35">
      <c r="A96" s="10"/>
      <c r="B96" s="10"/>
      <c r="C96" s="10"/>
      <c r="D96" s="101"/>
      <c r="E96" s="9"/>
      <c r="F96" s="56"/>
      <c r="G96" s="6"/>
      <c r="H96" s="13"/>
      <c r="I96" s="24"/>
      <c r="J96" s="101"/>
      <c r="K96" s="11"/>
      <c r="L96" s="56"/>
      <c r="M96" s="6"/>
      <c r="N96" s="13"/>
      <c r="O96" s="6"/>
    </row>
    <row r="97" spans="1:15" x14ac:dyDescent="0.35">
      <c r="A97" s="10"/>
      <c r="B97" s="10" t="s">
        <v>8</v>
      </c>
      <c r="C97" s="10"/>
      <c r="D97" s="101"/>
      <c r="E97" s="9"/>
      <c r="F97" s="56"/>
      <c r="G97" s="6"/>
      <c r="H97" s="13"/>
      <c r="I97" s="24"/>
      <c r="J97" s="101"/>
      <c r="K97" s="11"/>
      <c r="L97" s="56"/>
      <c r="M97" s="6"/>
      <c r="N97" s="13"/>
      <c r="O97" s="6"/>
    </row>
    <row r="98" spans="1:15" x14ac:dyDescent="0.35">
      <c r="A98" s="10"/>
      <c r="B98" s="10"/>
      <c r="C98" s="10" t="s">
        <v>7</v>
      </c>
      <c r="D98" s="101">
        <v>853.7</v>
      </c>
      <c r="E98" s="9"/>
      <c r="F98" s="56">
        <v>1130</v>
      </c>
      <c r="G98" s="6"/>
      <c r="H98" s="141">
        <f>+D98/F98</f>
        <v>0.75548672566371688</v>
      </c>
      <c r="I98" s="24"/>
      <c r="J98" s="101">
        <v>124.3</v>
      </c>
      <c r="K98" s="11"/>
      <c r="L98" s="56">
        <v>500</v>
      </c>
      <c r="M98" s="6"/>
      <c r="N98" s="141">
        <f>+J98/L98</f>
        <v>0.24859999999999999</v>
      </c>
      <c r="O98" s="6"/>
    </row>
    <row r="99" spans="1:15" x14ac:dyDescent="0.35">
      <c r="A99" s="10"/>
      <c r="B99" s="10"/>
      <c r="C99" s="10" t="s">
        <v>6</v>
      </c>
      <c r="D99" s="101"/>
      <c r="E99" s="9"/>
      <c r="F99" s="56">
        <v>200</v>
      </c>
      <c r="G99" s="6"/>
      <c r="H99" s="141">
        <f>+D99/F99</f>
        <v>0</v>
      </c>
      <c r="I99" s="24"/>
      <c r="J99" s="101"/>
      <c r="K99" s="11"/>
      <c r="L99" s="56">
        <v>200</v>
      </c>
      <c r="M99" s="6"/>
      <c r="N99" s="141">
        <f>+J99/L99</f>
        <v>0</v>
      </c>
      <c r="O99" s="6"/>
    </row>
    <row r="100" spans="1:15" x14ac:dyDescent="0.35">
      <c r="A100" s="10"/>
      <c r="B100" s="10"/>
      <c r="C100" s="10" t="s">
        <v>5</v>
      </c>
      <c r="D100" s="101">
        <v>0</v>
      </c>
      <c r="E100" s="9"/>
      <c r="F100" s="56">
        <v>500</v>
      </c>
      <c r="G100" s="6"/>
      <c r="H100" s="141">
        <f t="shared" ref="H100:H102" si="6">+D100/F100</f>
        <v>0</v>
      </c>
      <c r="I100" s="24"/>
      <c r="J100" s="101">
        <v>199.29</v>
      </c>
      <c r="K100" s="11"/>
      <c r="L100" s="56">
        <v>500</v>
      </c>
      <c r="M100" s="6"/>
      <c r="N100" s="141">
        <f t="shared" ref="N100" si="7">+J100/L100</f>
        <v>0.39857999999999999</v>
      </c>
      <c r="O100" s="6"/>
    </row>
    <row r="101" spans="1:15" x14ac:dyDescent="0.35">
      <c r="A101" s="10"/>
      <c r="B101" s="10"/>
      <c r="C101" s="10" t="s">
        <v>4</v>
      </c>
      <c r="D101" s="101"/>
      <c r="E101" s="9"/>
      <c r="F101" s="56">
        <v>900</v>
      </c>
      <c r="G101" s="6"/>
      <c r="H101" s="141">
        <f t="shared" si="6"/>
        <v>0</v>
      </c>
      <c r="I101" s="25"/>
      <c r="J101" s="101"/>
      <c r="K101" s="11"/>
      <c r="L101" s="56">
        <v>900</v>
      </c>
      <c r="M101" s="6"/>
      <c r="N101" s="141"/>
      <c r="O101" s="6"/>
    </row>
    <row r="102" spans="1:15" x14ac:dyDescent="0.35">
      <c r="A102" s="10"/>
      <c r="B102" s="10"/>
      <c r="C102" s="10" t="s">
        <v>124</v>
      </c>
      <c r="D102" s="101">
        <v>3667.05</v>
      </c>
      <c r="E102" s="9"/>
      <c r="F102" s="56">
        <v>3660</v>
      </c>
      <c r="G102" s="6"/>
      <c r="H102" s="141">
        <f t="shared" si="6"/>
        <v>1.0019262295081968</v>
      </c>
      <c r="I102" s="25"/>
      <c r="J102" s="101">
        <v>3372.73</v>
      </c>
      <c r="K102" s="11"/>
      <c r="L102" s="56">
        <v>400</v>
      </c>
      <c r="M102" s="6"/>
      <c r="N102" s="141">
        <f t="shared" ref="N102:N104" si="8">+J102/L102</f>
        <v>8.4318249999999999</v>
      </c>
      <c r="O102" s="6"/>
    </row>
    <row r="103" spans="1:15" x14ac:dyDescent="0.35">
      <c r="A103" s="10"/>
      <c r="B103" s="10"/>
      <c r="C103" s="10" t="s">
        <v>3</v>
      </c>
      <c r="D103" s="101"/>
      <c r="E103" s="9"/>
      <c r="F103" s="56">
        <v>300</v>
      </c>
      <c r="G103" s="6"/>
      <c r="H103" s="141">
        <f>+D103/F103</f>
        <v>0</v>
      </c>
      <c r="I103" s="25"/>
      <c r="J103" s="101"/>
      <c r="K103" s="11"/>
      <c r="L103" s="56">
        <v>300</v>
      </c>
      <c r="M103" s="6"/>
      <c r="N103" s="141">
        <f t="shared" si="8"/>
        <v>0</v>
      </c>
      <c r="O103" s="6"/>
    </row>
    <row r="104" spans="1:15" x14ac:dyDescent="0.35">
      <c r="A104" s="10"/>
      <c r="B104" s="10"/>
      <c r="C104" s="10" t="s">
        <v>2</v>
      </c>
      <c r="D104" s="101">
        <v>402.52</v>
      </c>
      <c r="E104" s="9"/>
      <c r="F104" s="56">
        <v>125</v>
      </c>
      <c r="G104" s="6"/>
      <c r="H104" s="141">
        <v>0</v>
      </c>
      <c r="I104" s="24"/>
      <c r="J104" s="101">
        <v>117.2</v>
      </c>
      <c r="K104" s="11"/>
      <c r="L104" s="56">
        <v>75</v>
      </c>
      <c r="M104" s="6"/>
      <c r="N104" s="141">
        <f t="shared" si="8"/>
        <v>1.5626666666666666</v>
      </c>
      <c r="O104" s="6"/>
    </row>
    <row r="105" spans="1:15" x14ac:dyDescent="0.35">
      <c r="A105" s="10"/>
      <c r="B105" s="23" t="s">
        <v>1</v>
      </c>
      <c r="C105" s="23"/>
      <c r="D105" s="102">
        <f>SUM(D98:D104)</f>
        <v>4923.2700000000004</v>
      </c>
      <c r="E105" s="22"/>
      <c r="F105" s="53">
        <f>SUM(F98:F104)</f>
        <v>6815</v>
      </c>
      <c r="G105" s="6"/>
      <c r="H105" s="141">
        <f>+D105/F105</f>
        <v>0.72241672780630972</v>
      </c>
      <c r="I105" s="12"/>
      <c r="J105" s="102">
        <f>SUM(J98:J104)</f>
        <v>3813.52</v>
      </c>
      <c r="K105" s="21"/>
      <c r="L105" s="53">
        <f>SUM(L98:L104)</f>
        <v>2875</v>
      </c>
      <c r="M105" s="6"/>
      <c r="N105" s="141">
        <f>+J105/L105</f>
        <v>1.3264417391304348</v>
      </c>
      <c r="O105" s="6"/>
    </row>
    <row r="106" spans="1:15" x14ac:dyDescent="0.35">
      <c r="A106" s="10"/>
      <c r="B106" s="19"/>
      <c r="C106" s="19"/>
      <c r="D106" s="121"/>
      <c r="E106" s="18"/>
      <c r="F106" s="67"/>
      <c r="G106" s="6"/>
      <c r="H106" s="141"/>
      <c r="I106" s="12"/>
      <c r="J106" s="121"/>
      <c r="K106" s="17"/>
      <c r="L106" s="67"/>
      <c r="M106" s="6"/>
      <c r="N106" s="141"/>
      <c r="O106" s="6"/>
    </row>
    <row r="107" spans="1:15" ht="15" thickBot="1" x14ac:dyDescent="0.4">
      <c r="A107" s="10" t="s">
        <v>0</v>
      </c>
      <c r="B107" s="16"/>
      <c r="C107" s="16"/>
      <c r="D107" s="122">
        <f>D35+D46+D52+D58+D67+D75+D76+D93+D105+D81</f>
        <v>26262.86</v>
      </c>
      <c r="E107" s="15"/>
      <c r="F107" s="68">
        <f>F35+F46+F52+F58+F67+F75+F76+F93+F105+F81</f>
        <v>48936</v>
      </c>
      <c r="G107" s="6"/>
      <c r="H107" s="141">
        <f>+D107/F107</f>
        <v>0.53667770148765737</v>
      </c>
      <c r="I107" s="12"/>
      <c r="J107" s="122">
        <f>J35+J46+J52+J58+J67+J75+J76+J93+J105+J81</f>
        <v>6596.6100000000015</v>
      </c>
      <c r="K107" s="14"/>
      <c r="L107" s="68">
        <f>L35+L46+L52+L58+L67+L75+L76+L93+L105+L81</f>
        <v>55437</v>
      </c>
      <c r="M107" s="6"/>
      <c r="N107" s="141">
        <f>+J107/L107</f>
        <v>0.11899291087180044</v>
      </c>
      <c r="O107" s="6"/>
    </row>
    <row r="108" spans="1:15" ht="15" thickTop="1" x14ac:dyDescent="0.35">
      <c r="A108" s="10"/>
      <c r="B108" s="10"/>
      <c r="C108" s="10"/>
      <c r="D108" s="99"/>
      <c r="E108" s="9"/>
      <c r="F108" s="63"/>
      <c r="G108" s="6"/>
      <c r="H108" s="6"/>
      <c r="I108" s="12"/>
      <c r="J108" s="99"/>
      <c r="K108" s="11"/>
      <c r="L108" s="63"/>
      <c r="M108" s="6"/>
      <c r="N108" s="6"/>
      <c r="O108" s="6"/>
    </row>
    <row r="109" spans="1:15" x14ac:dyDescent="0.35">
      <c r="A109" s="10"/>
      <c r="B109" s="10"/>
      <c r="C109" s="10" t="s">
        <v>153</v>
      </c>
      <c r="D109" s="9">
        <f>(-D107+D26)</f>
        <v>-1200.869999999999</v>
      </c>
      <c r="E109" s="9"/>
      <c r="F109" s="35">
        <f>(-F107+F26)</f>
        <v>0</v>
      </c>
      <c r="G109" s="8"/>
      <c r="H109" s="8"/>
      <c r="I109" s="8"/>
      <c r="J109" s="99">
        <f>(-J107+J26)</f>
        <v>18288.41</v>
      </c>
      <c r="K109" s="7"/>
      <c r="L109" s="35">
        <f>(-L107+L26)</f>
        <v>-100</v>
      </c>
      <c r="M109" s="6"/>
      <c r="N109" s="6"/>
      <c r="O109" s="6"/>
    </row>
    <row r="110" spans="1:15" x14ac:dyDescent="0.35">
      <c r="C110" s="5"/>
      <c r="D110" s="123"/>
      <c r="E110" s="4"/>
      <c r="F110" s="97"/>
      <c r="J110" s="123"/>
      <c r="K110" s="3"/>
      <c r="L110" s="97"/>
    </row>
    <row r="111" spans="1:15" x14ac:dyDescent="0.35">
      <c r="A111" s="2" t="s">
        <v>108</v>
      </c>
      <c r="B111" s="2"/>
      <c r="D111" s="123"/>
      <c r="E111" s="1"/>
      <c r="F111" s="98"/>
      <c r="J111" s="123"/>
      <c r="L111" s="98"/>
    </row>
    <row r="112" spans="1:15" x14ac:dyDescent="0.35">
      <c r="A112" s="2"/>
      <c r="B112" s="2"/>
      <c r="D112" s="123"/>
      <c r="E112" s="1"/>
      <c r="F112" s="69"/>
      <c r="J112" s="123"/>
      <c r="L112" s="69"/>
    </row>
    <row r="113" spans="1:14" ht="15" thickBot="1" x14ac:dyDescent="0.4">
      <c r="A113" s="2" t="s">
        <v>154</v>
      </c>
      <c r="B113" s="2"/>
      <c r="D113" s="143">
        <f>SUM(D109:D111)</f>
        <v>-1200.869999999999</v>
      </c>
      <c r="E113" s="1"/>
      <c r="F113" s="69"/>
      <c r="J113" s="124">
        <f>SUM(J109:J111)</f>
        <v>18288.41</v>
      </c>
      <c r="L113" s="69"/>
    </row>
    <row r="114" spans="1:14" ht="20" customHeight="1" thickTop="1" x14ac:dyDescent="0.35">
      <c r="D114" s="1"/>
      <c r="E114" s="1"/>
      <c r="F114" s="1"/>
      <c r="J114" s="1"/>
      <c r="L114" s="1"/>
    </row>
    <row r="115" spans="1:14" ht="16.5" customHeight="1" x14ac:dyDescent="0.35">
      <c r="A115" s="2" t="s">
        <v>121</v>
      </c>
      <c r="D115" s="1"/>
      <c r="E115" s="1"/>
      <c r="F115" s="1"/>
      <c r="L115" s="1"/>
    </row>
    <row r="116" spans="1:14" ht="13.5" customHeight="1" x14ac:dyDescent="0.35">
      <c r="B116" s="139">
        <v>1</v>
      </c>
      <c r="C116" s="150" t="s">
        <v>148</v>
      </c>
      <c r="D116" s="150"/>
      <c r="E116" s="150"/>
      <c r="F116" s="150"/>
      <c r="G116" s="150"/>
      <c r="H116" s="150"/>
      <c r="I116" s="150"/>
      <c r="J116" s="150"/>
      <c r="K116" s="150"/>
      <c r="L116" s="150"/>
      <c r="M116" s="133"/>
      <c r="N116" s="133"/>
    </row>
    <row r="117" spans="1:14" ht="29.5" customHeight="1" x14ac:dyDescent="0.35">
      <c r="B117" s="139">
        <v>2</v>
      </c>
      <c r="C117" s="151" t="s">
        <v>149</v>
      </c>
      <c r="D117" s="152"/>
      <c r="E117" s="152"/>
      <c r="F117" s="152"/>
      <c r="G117" s="152"/>
      <c r="H117" s="152"/>
      <c r="I117" s="152"/>
      <c r="J117" s="152"/>
      <c r="K117" s="152"/>
      <c r="L117" s="152"/>
    </row>
    <row r="118" spans="1:14" x14ac:dyDescent="0.35">
      <c r="B118">
        <v>3</v>
      </c>
      <c r="C118" t="s">
        <v>122</v>
      </c>
    </row>
    <row r="119" spans="1:14" x14ac:dyDescent="0.35">
      <c r="B119">
        <v>4</v>
      </c>
      <c r="C119" t="s">
        <v>150</v>
      </c>
    </row>
    <row r="120" spans="1:14" x14ac:dyDescent="0.35">
      <c r="B120">
        <v>5</v>
      </c>
      <c r="C120" t="s">
        <v>151</v>
      </c>
    </row>
    <row r="121" spans="1:14" x14ac:dyDescent="0.35">
      <c r="B121">
        <v>6</v>
      </c>
      <c r="C121" t="s">
        <v>152</v>
      </c>
    </row>
    <row r="122" spans="1:14" x14ac:dyDescent="0.35">
      <c r="B122">
        <v>7</v>
      </c>
      <c r="C122" t="s">
        <v>123</v>
      </c>
    </row>
    <row r="124" spans="1:14" ht="18.5" x14ac:dyDescent="0.45">
      <c r="A124" s="149" t="s">
        <v>136</v>
      </c>
      <c r="B124" s="149"/>
      <c r="C124" s="149"/>
      <c r="D124" s="149"/>
      <c r="E124" s="149"/>
      <c r="F124" s="149"/>
      <c r="G124" s="149"/>
      <c r="H124" s="149"/>
      <c r="I124" s="149"/>
      <c r="J124" s="149"/>
      <c r="K124" s="149"/>
      <c r="L124" s="149"/>
      <c r="M124" s="149"/>
      <c r="N124" s="149"/>
    </row>
  </sheetData>
  <mergeCells count="6">
    <mergeCell ref="A28:N28"/>
    <mergeCell ref="A60:N60"/>
    <mergeCell ref="A95:N95"/>
    <mergeCell ref="A124:N124"/>
    <mergeCell ref="C116:L116"/>
    <mergeCell ref="C117:L117"/>
  </mergeCells>
  <pageMargins left="0.70866141732283472" right="0.70866141732283472" top="0.51181102362204722" bottom="0.98425196850393704" header="0.31496062992125984" footer="0"/>
  <pageSetup scale="90" fitToHeight="0" orientation="landscape" horizontalDpi="4294967293" verticalDpi="4294967293" r:id="rId1"/>
  <rowBreaks count="3" manualBreakCount="3">
    <brk id="29" max="14" man="1"/>
    <brk id="61" max="14" man="1"/>
    <brk id="95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59"/>
  <sheetViews>
    <sheetView tabSelected="1" workbookViewId="0">
      <selection activeCell="F48" sqref="F48"/>
    </sheetView>
  </sheetViews>
  <sheetFormatPr defaultRowHeight="14.5" x14ac:dyDescent="0.35"/>
  <cols>
    <col min="1" max="1" width="4.08984375" customWidth="1"/>
    <col min="2" max="2" width="5.08984375" customWidth="1"/>
    <col min="3" max="3" width="6.08984375" customWidth="1"/>
    <col min="5" max="5" width="41.6328125" customWidth="1"/>
    <col min="6" max="6" width="22" customWidth="1"/>
    <col min="7" max="7" width="17.453125" customWidth="1"/>
    <col min="8" max="8" width="18.08984375" customWidth="1"/>
    <col min="9" max="9" width="18" customWidth="1"/>
  </cols>
  <sheetData>
    <row r="1" spans="1:10" ht="17" x14ac:dyDescent="0.5">
      <c r="A1" s="71"/>
      <c r="B1" s="71"/>
      <c r="C1" s="71"/>
      <c r="D1" s="71"/>
      <c r="E1" s="71"/>
      <c r="F1" s="71"/>
      <c r="G1" s="71"/>
      <c r="H1" s="71"/>
      <c r="I1" s="71"/>
      <c r="J1" s="71"/>
    </row>
    <row r="2" spans="1:10" ht="17" x14ac:dyDescent="0.5">
      <c r="A2" s="71"/>
      <c r="B2" s="71"/>
      <c r="C2" s="71"/>
      <c r="D2" s="71"/>
      <c r="E2" s="72" t="s">
        <v>74</v>
      </c>
      <c r="F2" s="71"/>
      <c r="G2" s="71"/>
      <c r="H2" s="71"/>
      <c r="I2" s="71"/>
      <c r="J2" s="71"/>
    </row>
    <row r="3" spans="1:10" ht="17" x14ac:dyDescent="0.5">
      <c r="A3" s="71"/>
      <c r="B3" s="71"/>
      <c r="C3" s="71"/>
      <c r="D3" s="71"/>
      <c r="E3" s="72" t="s">
        <v>75</v>
      </c>
      <c r="F3" s="71"/>
      <c r="G3" s="71"/>
      <c r="H3" s="71"/>
      <c r="I3" s="71"/>
      <c r="J3" s="71"/>
    </row>
    <row r="4" spans="1:10" ht="17" x14ac:dyDescent="0.5">
      <c r="A4" s="71"/>
      <c r="B4" s="71"/>
      <c r="C4" s="71"/>
      <c r="D4" s="71"/>
      <c r="E4" s="72" t="s">
        <v>155</v>
      </c>
      <c r="F4" s="71"/>
      <c r="G4" s="71"/>
      <c r="H4" s="71"/>
      <c r="I4" s="71"/>
      <c r="J4" s="71"/>
    </row>
    <row r="5" spans="1:10" ht="17" x14ac:dyDescent="0.5">
      <c r="A5" s="71"/>
      <c r="B5" s="71"/>
      <c r="C5" s="71"/>
      <c r="D5" s="71"/>
      <c r="E5" s="72" t="s">
        <v>76</v>
      </c>
      <c r="F5" s="71"/>
      <c r="G5" s="71"/>
      <c r="H5" s="71"/>
      <c r="I5" s="71"/>
      <c r="J5" s="71"/>
    </row>
    <row r="6" spans="1:10" ht="17" x14ac:dyDescent="0.5">
      <c r="A6" s="71"/>
      <c r="B6" s="71"/>
      <c r="C6" s="71"/>
      <c r="D6" s="71"/>
      <c r="E6" s="77" t="s">
        <v>139</v>
      </c>
      <c r="F6" s="71"/>
      <c r="G6" s="71"/>
      <c r="H6" s="71"/>
      <c r="I6" s="71"/>
      <c r="J6" s="71"/>
    </row>
    <row r="7" spans="1:10" ht="17" x14ac:dyDescent="0.5">
      <c r="A7" s="71"/>
      <c r="B7" s="71"/>
      <c r="C7" s="71"/>
      <c r="D7" s="71"/>
      <c r="E7" s="71"/>
      <c r="F7" s="72" t="s">
        <v>77</v>
      </c>
      <c r="G7" s="71"/>
      <c r="H7" s="72" t="s">
        <v>78</v>
      </c>
      <c r="I7" s="71"/>
      <c r="J7" s="71"/>
    </row>
    <row r="8" spans="1:10" ht="17" x14ac:dyDescent="0.5">
      <c r="A8" s="71"/>
      <c r="B8" s="71"/>
      <c r="C8" s="71"/>
      <c r="D8" s="71"/>
      <c r="E8" s="71"/>
      <c r="F8" s="144" t="s">
        <v>156</v>
      </c>
      <c r="G8" s="71"/>
      <c r="H8" s="144" t="s">
        <v>157</v>
      </c>
      <c r="I8" s="71"/>
      <c r="J8" s="71"/>
    </row>
    <row r="9" spans="1:10" ht="17" x14ac:dyDescent="0.5">
      <c r="A9" s="71" t="s">
        <v>79</v>
      </c>
      <c r="B9" s="71"/>
      <c r="C9" s="71"/>
      <c r="D9" s="71"/>
      <c r="E9" s="71"/>
      <c r="F9" s="73"/>
      <c r="G9" s="73"/>
      <c r="H9" s="73"/>
      <c r="I9" s="73"/>
      <c r="J9" s="71"/>
    </row>
    <row r="10" spans="1:10" ht="17" x14ac:dyDescent="0.5">
      <c r="A10" s="71"/>
      <c r="B10" s="71" t="s">
        <v>80</v>
      </c>
      <c r="C10" s="71"/>
      <c r="D10" s="71"/>
      <c r="E10" s="71"/>
      <c r="F10" s="73"/>
      <c r="G10" s="73"/>
      <c r="H10" s="73"/>
      <c r="I10" s="73"/>
      <c r="J10" s="71"/>
    </row>
    <row r="11" spans="1:10" ht="17" x14ac:dyDescent="0.5">
      <c r="A11" s="71"/>
      <c r="B11" s="71"/>
      <c r="C11" s="71" t="s">
        <v>81</v>
      </c>
      <c r="D11" s="71"/>
      <c r="E11" s="71"/>
      <c r="F11" s="73"/>
      <c r="G11" s="73"/>
      <c r="H11" s="73"/>
      <c r="I11" s="73"/>
      <c r="J11" s="71"/>
    </row>
    <row r="12" spans="1:10" ht="17" x14ac:dyDescent="0.5">
      <c r="A12" s="71"/>
      <c r="B12" s="71"/>
      <c r="C12" s="71"/>
      <c r="D12" s="71" t="s">
        <v>82</v>
      </c>
      <c r="E12" s="71"/>
      <c r="F12" s="79">
        <v>39179.040000000001</v>
      </c>
      <c r="G12" s="82"/>
      <c r="H12" s="79">
        <v>46245.51</v>
      </c>
      <c r="I12" s="84"/>
      <c r="J12" s="75"/>
    </row>
    <row r="13" spans="1:10" ht="17" x14ac:dyDescent="0.5">
      <c r="A13" s="71"/>
      <c r="B13" s="71"/>
      <c r="C13" s="71" t="s">
        <v>83</v>
      </c>
      <c r="D13" s="71"/>
      <c r="E13" s="71"/>
      <c r="F13" s="83">
        <f>SUM(F12)</f>
        <v>39179.040000000001</v>
      </c>
      <c r="G13" s="84"/>
      <c r="H13" s="84">
        <f>SUM(H12)</f>
        <v>46245.51</v>
      </c>
      <c r="I13" s="84"/>
      <c r="J13" s="75"/>
    </row>
    <row r="14" spans="1:10" ht="17" x14ac:dyDescent="0.5">
      <c r="A14" s="71"/>
      <c r="B14" s="71"/>
      <c r="C14" s="71" t="s">
        <v>84</v>
      </c>
      <c r="D14" s="71"/>
      <c r="E14" s="71"/>
      <c r="F14" s="85"/>
      <c r="G14" s="84"/>
      <c r="H14" s="84"/>
      <c r="I14" s="84"/>
      <c r="J14" s="75"/>
    </row>
    <row r="15" spans="1:10" ht="17" x14ac:dyDescent="0.5">
      <c r="A15" s="71"/>
      <c r="B15" s="71"/>
      <c r="C15" s="71"/>
      <c r="D15" s="71" t="s">
        <v>142</v>
      </c>
      <c r="E15" s="71"/>
      <c r="F15" s="85"/>
      <c r="G15" s="84"/>
      <c r="H15" s="84"/>
      <c r="I15" s="84"/>
      <c r="J15" s="75"/>
    </row>
    <row r="16" spans="1:10" ht="18" x14ac:dyDescent="0.5">
      <c r="A16" s="71"/>
      <c r="B16" s="71"/>
      <c r="C16" s="71"/>
      <c r="D16" s="71"/>
      <c r="E16" s="71" t="s">
        <v>143</v>
      </c>
      <c r="F16" s="127">
        <v>1336.91</v>
      </c>
      <c r="G16" s="84"/>
      <c r="H16" s="84">
        <v>930.08</v>
      </c>
      <c r="I16" s="84"/>
      <c r="J16" s="75"/>
    </row>
    <row r="17" spans="1:10" ht="18" x14ac:dyDescent="0.5">
      <c r="A17" s="71"/>
      <c r="B17" s="71"/>
      <c r="C17" s="71"/>
      <c r="D17" s="71"/>
      <c r="E17" s="71" t="s">
        <v>110</v>
      </c>
      <c r="F17" s="127">
        <v>843.67</v>
      </c>
      <c r="G17" s="84"/>
      <c r="H17" s="84">
        <v>843.67</v>
      </c>
      <c r="I17" s="84"/>
      <c r="J17" s="75"/>
    </row>
    <row r="18" spans="1:10" ht="18" x14ac:dyDescent="0.5">
      <c r="A18" s="71"/>
      <c r="B18" s="71"/>
      <c r="C18" s="71"/>
      <c r="D18" s="71"/>
      <c r="E18" s="71" t="s">
        <v>85</v>
      </c>
      <c r="F18" s="86">
        <v>10000</v>
      </c>
      <c r="G18" s="84"/>
      <c r="H18" s="84">
        <v>12500</v>
      </c>
      <c r="I18" s="84"/>
      <c r="J18" s="75"/>
    </row>
    <row r="19" spans="1:10" ht="18" x14ac:dyDescent="0.5">
      <c r="A19" s="71"/>
      <c r="B19" s="71"/>
      <c r="C19" s="71"/>
      <c r="D19" s="71"/>
      <c r="E19" s="71" t="s">
        <v>144</v>
      </c>
      <c r="F19" s="86">
        <v>3662.52</v>
      </c>
      <c r="G19" s="84"/>
      <c r="H19" s="84">
        <v>3902.18</v>
      </c>
      <c r="I19" s="84"/>
      <c r="J19" s="75"/>
    </row>
    <row r="20" spans="1:10" ht="18" x14ac:dyDescent="0.5">
      <c r="A20" s="71"/>
      <c r="B20" s="71"/>
      <c r="C20" s="71"/>
      <c r="D20" s="71"/>
      <c r="E20" s="71" t="s">
        <v>158</v>
      </c>
      <c r="F20" s="86">
        <v>0</v>
      </c>
      <c r="G20" s="84"/>
      <c r="H20" s="84">
        <v>1694.9</v>
      </c>
      <c r="I20" s="84"/>
      <c r="J20" s="75"/>
    </row>
    <row r="21" spans="1:10" ht="17" x14ac:dyDescent="0.5">
      <c r="A21" s="71"/>
      <c r="B21" s="71"/>
      <c r="C21" s="71"/>
      <c r="D21" s="71"/>
      <c r="E21" s="71" t="s">
        <v>159</v>
      </c>
      <c r="F21" s="87">
        <v>10000</v>
      </c>
      <c r="G21" s="84"/>
      <c r="H21" s="88">
        <v>0</v>
      </c>
      <c r="I21" s="84"/>
      <c r="J21" s="75"/>
    </row>
    <row r="22" spans="1:10" ht="17" x14ac:dyDescent="0.5">
      <c r="A22" s="71"/>
      <c r="B22" s="71"/>
      <c r="C22" s="71"/>
      <c r="D22" s="71" t="s">
        <v>86</v>
      </c>
      <c r="E22" s="71"/>
      <c r="F22" s="84">
        <f>SUM(F16:F21)</f>
        <v>25843.1</v>
      </c>
      <c r="G22" s="84"/>
      <c r="H22" s="84">
        <f>SUM(H16:H21)</f>
        <v>19870.830000000002</v>
      </c>
      <c r="I22" s="84"/>
      <c r="J22" s="75"/>
    </row>
    <row r="23" spans="1:10" ht="17" x14ac:dyDescent="0.5">
      <c r="A23" s="71"/>
      <c r="B23" s="71"/>
      <c r="C23" s="71"/>
      <c r="D23" s="71" t="s">
        <v>111</v>
      </c>
      <c r="E23" s="71"/>
      <c r="F23" s="85"/>
      <c r="G23" s="84"/>
      <c r="H23" s="84"/>
      <c r="I23" s="84"/>
      <c r="J23" s="75"/>
    </row>
    <row r="24" spans="1:10" ht="17" x14ac:dyDescent="0.5">
      <c r="A24" s="71"/>
      <c r="B24" s="71"/>
      <c r="C24" s="71"/>
      <c r="D24" s="71"/>
      <c r="E24" s="71" t="s">
        <v>111</v>
      </c>
      <c r="F24" s="88">
        <v>10091.209999999999</v>
      </c>
      <c r="G24" s="84"/>
      <c r="H24" s="88">
        <v>10024.709999999999</v>
      </c>
      <c r="I24" s="84"/>
      <c r="J24" s="75"/>
    </row>
    <row r="25" spans="1:10" ht="17" x14ac:dyDescent="0.5">
      <c r="A25" s="71"/>
      <c r="B25" s="71"/>
      <c r="C25" s="71"/>
      <c r="D25" s="71" t="s">
        <v>112</v>
      </c>
      <c r="E25" s="71"/>
      <c r="F25" s="84">
        <f>SUM(F24:F24)</f>
        <v>10091.209999999999</v>
      </c>
      <c r="G25" s="84"/>
      <c r="H25" s="84">
        <f>SUM(H24:H24)</f>
        <v>10024.709999999999</v>
      </c>
      <c r="I25" s="84"/>
      <c r="J25" s="75"/>
    </row>
    <row r="26" spans="1:10" ht="17" x14ac:dyDescent="0.5">
      <c r="A26" s="71"/>
      <c r="B26" s="71"/>
      <c r="C26" s="71"/>
      <c r="D26" s="71"/>
      <c r="E26" s="71"/>
      <c r="F26" s="85"/>
      <c r="G26" s="84"/>
      <c r="H26" s="84"/>
      <c r="I26" s="84"/>
      <c r="J26" s="75"/>
    </row>
    <row r="27" spans="1:10" ht="17" x14ac:dyDescent="0.5">
      <c r="A27" s="71"/>
      <c r="B27" s="71"/>
      <c r="C27" s="71" t="s">
        <v>87</v>
      </c>
      <c r="D27" s="71"/>
      <c r="E27" s="71"/>
      <c r="F27" s="88">
        <f>F22+F25</f>
        <v>35934.31</v>
      </c>
      <c r="G27" s="84"/>
      <c r="H27" s="88">
        <f>H22+H25</f>
        <v>29895.54</v>
      </c>
      <c r="I27" s="84"/>
      <c r="J27" s="75"/>
    </row>
    <row r="28" spans="1:10" ht="17" x14ac:dyDescent="0.5">
      <c r="A28" s="71"/>
      <c r="B28" s="71" t="s">
        <v>88</v>
      </c>
      <c r="C28" s="71"/>
      <c r="D28" s="71"/>
      <c r="E28" s="71"/>
      <c r="F28" s="85"/>
      <c r="G28" s="84">
        <f>F13+F27</f>
        <v>75113.350000000006</v>
      </c>
      <c r="H28" s="84"/>
      <c r="I28" s="84">
        <f>H13+H27</f>
        <v>76141.05</v>
      </c>
      <c r="J28" s="75"/>
    </row>
    <row r="29" spans="1:10" ht="17" x14ac:dyDescent="0.5">
      <c r="A29" s="71"/>
      <c r="B29" s="71" t="s">
        <v>89</v>
      </c>
      <c r="C29" s="71"/>
      <c r="D29" s="71"/>
      <c r="E29" s="71"/>
      <c r="F29" s="85"/>
      <c r="G29" s="84"/>
      <c r="H29" s="84"/>
      <c r="I29" s="84"/>
      <c r="J29" s="75"/>
    </row>
    <row r="30" spans="1:10" ht="17" x14ac:dyDescent="0.5">
      <c r="A30" s="71"/>
      <c r="B30" s="71"/>
      <c r="C30" s="71" t="s">
        <v>90</v>
      </c>
      <c r="D30" s="71"/>
      <c r="E30" s="71"/>
      <c r="F30" s="89">
        <v>63.99</v>
      </c>
      <c r="G30" s="84"/>
      <c r="H30" s="88">
        <v>91.42</v>
      </c>
      <c r="I30" s="84"/>
      <c r="J30" s="75"/>
    </row>
    <row r="31" spans="1:10" ht="17" x14ac:dyDescent="0.5">
      <c r="A31" s="71"/>
      <c r="B31" s="71" t="s">
        <v>91</v>
      </c>
      <c r="C31" s="71"/>
      <c r="D31" s="71"/>
      <c r="E31" s="71"/>
      <c r="F31" s="85"/>
      <c r="G31" s="84"/>
      <c r="H31" s="84"/>
      <c r="I31" s="84"/>
      <c r="J31" s="75"/>
    </row>
    <row r="32" spans="1:10" ht="17.5" thickBot="1" x14ac:dyDescent="0.55000000000000004">
      <c r="A32" s="71" t="s">
        <v>92</v>
      </c>
      <c r="B32" s="71"/>
      <c r="C32" s="71"/>
      <c r="D32" s="71"/>
      <c r="E32" s="71"/>
      <c r="F32" s="85"/>
      <c r="G32" s="90">
        <f>+G28+F30</f>
        <v>75177.340000000011</v>
      </c>
      <c r="H32" s="84"/>
      <c r="I32" s="90">
        <f>+I28+H30</f>
        <v>76232.47</v>
      </c>
      <c r="J32" s="75"/>
    </row>
    <row r="33" spans="1:10" ht="17.5" thickTop="1" x14ac:dyDescent="0.5">
      <c r="A33" s="71"/>
      <c r="B33" s="71"/>
      <c r="C33" s="71"/>
      <c r="D33" s="71"/>
      <c r="E33" s="71"/>
      <c r="F33" s="1"/>
      <c r="G33" s="75"/>
      <c r="H33" s="84"/>
      <c r="I33" s="84"/>
      <c r="J33" s="75"/>
    </row>
    <row r="34" spans="1:10" ht="17" x14ac:dyDescent="0.5">
      <c r="A34" s="71" t="s">
        <v>93</v>
      </c>
      <c r="B34" s="71"/>
      <c r="C34" s="71"/>
      <c r="D34" s="71"/>
      <c r="E34" s="71"/>
      <c r="F34" s="1"/>
      <c r="G34" s="75"/>
      <c r="H34" s="84"/>
      <c r="I34" s="84"/>
      <c r="J34" s="75"/>
    </row>
    <row r="35" spans="1:10" ht="17" x14ac:dyDescent="0.5">
      <c r="A35" s="71"/>
      <c r="B35" s="71" t="s">
        <v>94</v>
      </c>
      <c r="C35" s="71"/>
      <c r="D35" s="71"/>
      <c r="E35" s="71"/>
      <c r="F35" s="1"/>
      <c r="G35" s="75"/>
      <c r="H35" s="84"/>
      <c r="I35" s="84"/>
      <c r="J35" s="75"/>
    </row>
    <row r="36" spans="1:10" ht="17" x14ac:dyDescent="0.5">
      <c r="A36" s="71"/>
      <c r="B36" s="71"/>
      <c r="C36" s="71" t="s">
        <v>95</v>
      </c>
      <c r="D36" s="71"/>
      <c r="E36" s="71"/>
      <c r="F36" s="1"/>
      <c r="G36" s="75"/>
      <c r="H36" s="84"/>
      <c r="I36" s="84"/>
      <c r="J36" s="75"/>
    </row>
    <row r="37" spans="1:10" ht="17" x14ac:dyDescent="0.5">
      <c r="A37" s="71"/>
      <c r="B37" s="71"/>
      <c r="C37" s="71"/>
      <c r="D37" s="71" t="s">
        <v>96</v>
      </c>
      <c r="E37" s="71"/>
      <c r="F37" s="1"/>
      <c r="G37" s="75"/>
      <c r="H37" s="84"/>
      <c r="I37" s="84"/>
      <c r="J37" s="75"/>
    </row>
    <row r="38" spans="1:10" ht="17" x14ac:dyDescent="0.5">
      <c r="A38" s="71"/>
      <c r="B38" s="71"/>
      <c r="C38" s="71"/>
      <c r="D38" s="71"/>
      <c r="E38" s="71" t="s">
        <v>97</v>
      </c>
      <c r="F38" s="1"/>
      <c r="G38" s="75"/>
      <c r="H38" s="84"/>
      <c r="I38" s="84"/>
      <c r="J38" s="75"/>
    </row>
    <row r="39" spans="1:10" ht="17" x14ac:dyDescent="0.5">
      <c r="A39" s="71"/>
      <c r="B39" s="71"/>
      <c r="C39" s="71"/>
      <c r="D39" s="71" t="s">
        <v>98</v>
      </c>
      <c r="E39" s="71"/>
      <c r="F39" s="1"/>
      <c r="G39" s="75"/>
      <c r="H39" s="84"/>
      <c r="I39" s="84"/>
      <c r="J39" s="75"/>
    </row>
    <row r="40" spans="1:10" ht="17" x14ac:dyDescent="0.5">
      <c r="A40" s="71"/>
      <c r="B40" s="71"/>
      <c r="C40" s="71"/>
      <c r="D40" s="71" t="s">
        <v>99</v>
      </c>
      <c r="E40" s="71"/>
      <c r="F40" s="1"/>
      <c r="G40" s="75"/>
      <c r="H40" s="84"/>
      <c r="I40" s="84"/>
      <c r="J40" s="75"/>
    </row>
    <row r="41" spans="1:10" ht="18.5" x14ac:dyDescent="0.65">
      <c r="A41" s="71"/>
      <c r="B41" s="71"/>
      <c r="C41" s="71"/>
      <c r="D41" s="71"/>
      <c r="E41" s="71" t="s">
        <v>100</v>
      </c>
      <c r="F41" s="89">
        <v>303.83</v>
      </c>
      <c r="G41" s="75"/>
      <c r="H41" s="145">
        <v>158.09</v>
      </c>
      <c r="I41" s="84"/>
      <c r="J41" s="75"/>
    </row>
    <row r="42" spans="1:10" ht="19" thickBot="1" x14ac:dyDescent="0.7">
      <c r="A42" s="71"/>
      <c r="B42" s="71"/>
      <c r="C42" s="71"/>
      <c r="D42" s="71" t="s">
        <v>101</v>
      </c>
      <c r="E42" s="71"/>
      <c r="F42" s="1"/>
      <c r="G42" s="90">
        <f>F41</f>
        <v>303.83</v>
      </c>
      <c r="H42" s="84"/>
      <c r="I42" s="146">
        <f>H41</f>
        <v>158.09</v>
      </c>
      <c r="J42" s="75"/>
    </row>
    <row r="43" spans="1:10" ht="17.5" thickTop="1" x14ac:dyDescent="0.5">
      <c r="A43" s="71"/>
      <c r="B43" s="71"/>
      <c r="C43" s="71" t="s">
        <v>102</v>
      </c>
      <c r="D43" s="71"/>
      <c r="E43" s="71"/>
      <c r="F43" s="1"/>
      <c r="G43" s="75"/>
      <c r="H43" s="84"/>
      <c r="I43" s="84"/>
      <c r="J43" s="75"/>
    </row>
    <row r="44" spans="1:10" ht="17" x14ac:dyDescent="0.5">
      <c r="A44" s="71"/>
      <c r="B44" s="71" t="s">
        <v>103</v>
      </c>
      <c r="C44" s="71"/>
      <c r="D44" s="71"/>
      <c r="E44" s="71"/>
      <c r="F44" s="1"/>
      <c r="G44" s="75"/>
      <c r="H44" s="84"/>
      <c r="I44" s="84"/>
      <c r="J44" s="75"/>
    </row>
    <row r="45" spans="1:10" ht="17" x14ac:dyDescent="0.5">
      <c r="A45" s="71"/>
      <c r="B45" s="71" t="s">
        <v>104</v>
      </c>
      <c r="C45" s="71"/>
      <c r="D45" s="71"/>
      <c r="E45" s="71"/>
      <c r="F45" s="1"/>
      <c r="G45" s="75"/>
      <c r="H45" s="84"/>
      <c r="I45" s="84"/>
      <c r="J45" s="75"/>
    </row>
    <row r="46" spans="1:10" ht="17" x14ac:dyDescent="0.5">
      <c r="A46" s="71"/>
      <c r="B46" s="71"/>
      <c r="C46" s="71" t="s">
        <v>105</v>
      </c>
      <c r="D46" s="71"/>
      <c r="E46" s="71"/>
      <c r="F46" s="78">
        <v>76074.38</v>
      </c>
      <c r="G46" s="74"/>
      <c r="H46" s="82">
        <v>57785.97</v>
      </c>
      <c r="I46" s="84"/>
      <c r="J46" s="75"/>
    </row>
    <row r="47" spans="1:10" ht="17" x14ac:dyDescent="0.5">
      <c r="A47" s="71"/>
      <c r="B47" s="71"/>
      <c r="C47" s="71" t="s">
        <v>154</v>
      </c>
      <c r="D47" s="71"/>
      <c r="E47" s="71"/>
      <c r="F47" s="81">
        <v>-1200.8699999999999</v>
      </c>
      <c r="G47" s="76"/>
      <c r="H47" s="88">
        <v>18288.41</v>
      </c>
      <c r="I47" s="84"/>
      <c r="J47" s="75"/>
    </row>
    <row r="48" spans="1:10" ht="17.5" thickBot="1" x14ac:dyDescent="0.55000000000000004">
      <c r="A48" s="71"/>
      <c r="B48" s="71" t="s">
        <v>106</v>
      </c>
      <c r="C48" s="71"/>
      <c r="D48" s="71"/>
      <c r="E48" s="71"/>
      <c r="F48" s="78"/>
      <c r="G48" s="91">
        <f>SUM(F46:F47)</f>
        <v>74873.510000000009</v>
      </c>
      <c r="H48" s="84" t="s">
        <v>109</v>
      </c>
      <c r="I48" s="90">
        <f>SUM(H46:H47)</f>
        <v>76074.38</v>
      </c>
      <c r="J48" s="75"/>
    </row>
    <row r="49" spans="1:10" ht="17.5" thickTop="1" x14ac:dyDescent="0.5">
      <c r="A49" s="71"/>
      <c r="B49" s="71"/>
      <c r="C49" s="71"/>
      <c r="D49" s="71"/>
      <c r="E49" s="71"/>
      <c r="F49" s="78"/>
      <c r="G49" s="80"/>
      <c r="H49" s="84"/>
      <c r="I49" s="84"/>
      <c r="J49" s="75"/>
    </row>
    <row r="50" spans="1:10" ht="17.5" thickBot="1" x14ac:dyDescent="0.55000000000000004">
      <c r="A50" s="71" t="s">
        <v>107</v>
      </c>
      <c r="B50" s="71"/>
      <c r="C50" s="71"/>
      <c r="D50" s="71"/>
      <c r="E50" s="71"/>
      <c r="F50" s="78"/>
      <c r="G50" s="92">
        <f>+G48+G42</f>
        <v>75177.340000000011</v>
      </c>
      <c r="H50" s="82"/>
      <c r="I50" s="125">
        <f>+I48+I42</f>
        <v>76232.47</v>
      </c>
      <c r="J50" s="75"/>
    </row>
    <row r="51" spans="1:10" ht="15" thickTop="1" x14ac:dyDescent="0.35">
      <c r="F51" s="1"/>
      <c r="G51" s="36"/>
      <c r="H51" s="126"/>
      <c r="I51" s="126"/>
      <c r="J51" s="36"/>
    </row>
    <row r="52" spans="1:10" x14ac:dyDescent="0.35">
      <c r="F52" s="1"/>
      <c r="G52" s="36"/>
      <c r="H52" s="126"/>
      <c r="I52" s="126"/>
      <c r="J52" s="36"/>
    </row>
    <row r="53" spans="1:10" x14ac:dyDescent="0.35">
      <c r="F53" s="1"/>
      <c r="G53" s="36"/>
      <c r="H53" s="126"/>
      <c r="I53" s="126"/>
      <c r="J53" s="36"/>
    </row>
    <row r="54" spans="1:10" x14ac:dyDescent="0.35">
      <c r="G54" s="36"/>
      <c r="H54" s="126"/>
      <c r="I54" s="126"/>
      <c r="J54" s="36"/>
    </row>
    <row r="55" spans="1:10" x14ac:dyDescent="0.35">
      <c r="F55" s="1"/>
      <c r="G55" s="36"/>
      <c r="H55" s="126"/>
      <c r="I55" s="126"/>
      <c r="J55" s="36"/>
    </row>
    <row r="56" spans="1:10" x14ac:dyDescent="0.35">
      <c r="F56" s="1"/>
      <c r="G56" s="36"/>
      <c r="H56" s="126"/>
      <c r="I56" s="126"/>
      <c r="J56" s="36"/>
    </row>
    <row r="57" spans="1:10" x14ac:dyDescent="0.35">
      <c r="F57" s="1"/>
      <c r="G57" s="36"/>
      <c r="H57" s="126"/>
      <c r="I57" s="126"/>
      <c r="J57" s="36"/>
    </row>
    <row r="58" spans="1:10" x14ac:dyDescent="0.35">
      <c r="F58" s="1"/>
      <c r="G58" s="36"/>
      <c r="H58" s="126"/>
      <c r="I58" s="126"/>
      <c r="J58" s="36"/>
    </row>
    <row r="59" spans="1:10" x14ac:dyDescent="0.35">
      <c r="F59" s="1"/>
      <c r="G59" s="36"/>
      <c r="H59" s="126"/>
      <c r="I59" s="126"/>
      <c r="J59" s="36"/>
    </row>
    <row r="60" spans="1:10" ht="18.5" x14ac:dyDescent="0.45">
      <c r="F60" s="140" t="s">
        <v>137</v>
      </c>
      <c r="G60" s="36"/>
      <c r="H60" s="126"/>
      <c r="I60" s="126"/>
      <c r="J60" s="36"/>
    </row>
    <row r="61" spans="1:10" x14ac:dyDescent="0.35">
      <c r="F61" s="1"/>
      <c r="G61" s="36"/>
      <c r="H61" s="126"/>
      <c r="I61" s="126"/>
      <c r="J61" s="36"/>
    </row>
    <row r="62" spans="1:10" x14ac:dyDescent="0.35">
      <c r="F62" s="1"/>
      <c r="G62" s="36"/>
      <c r="H62" s="126"/>
      <c r="I62" s="126"/>
      <c r="J62" s="36"/>
    </row>
    <row r="63" spans="1:10" x14ac:dyDescent="0.35">
      <c r="F63" s="1"/>
      <c r="G63" s="36"/>
      <c r="H63" s="126"/>
      <c r="I63" s="126"/>
      <c r="J63" s="36"/>
    </row>
    <row r="64" spans="1:10" x14ac:dyDescent="0.35">
      <c r="F64" s="1"/>
      <c r="G64" s="36"/>
      <c r="H64" s="126"/>
      <c r="I64" s="126"/>
      <c r="J64" s="36"/>
    </row>
    <row r="65" spans="6:10" x14ac:dyDescent="0.35">
      <c r="F65" s="1"/>
      <c r="G65" s="36"/>
      <c r="H65" s="126"/>
      <c r="I65" s="126"/>
      <c r="J65" s="36"/>
    </row>
    <row r="66" spans="6:10" x14ac:dyDescent="0.35">
      <c r="F66" s="1"/>
      <c r="G66" s="36"/>
      <c r="H66" s="126"/>
      <c r="I66" s="126"/>
      <c r="J66" s="36"/>
    </row>
    <row r="67" spans="6:10" x14ac:dyDescent="0.35">
      <c r="F67" s="1"/>
      <c r="G67" s="36"/>
      <c r="H67" s="126"/>
      <c r="I67" s="126"/>
      <c r="J67" s="36"/>
    </row>
    <row r="68" spans="6:10" x14ac:dyDescent="0.35">
      <c r="F68" s="1"/>
      <c r="G68" s="36"/>
      <c r="H68" s="126"/>
      <c r="I68" s="126"/>
      <c r="J68" s="36"/>
    </row>
    <row r="69" spans="6:10" x14ac:dyDescent="0.35">
      <c r="F69" s="1"/>
      <c r="G69" s="36"/>
      <c r="H69" s="126"/>
      <c r="I69" s="126"/>
      <c r="J69" s="36"/>
    </row>
    <row r="70" spans="6:10" x14ac:dyDescent="0.35">
      <c r="F70" s="1"/>
      <c r="G70" s="36"/>
      <c r="H70" s="126"/>
      <c r="I70" s="126"/>
      <c r="J70" s="36"/>
    </row>
    <row r="71" spans="6:10" x14ac:dyDescent="0.35">
      <c r="F71" s="1"/>
      <c r="G71" s="36"/>
      <c r="H71" s="126"/>
      <c r="I71" s="126"/>
      <c r="J71" s="36"/>
    </row>
    <row r="72" spans="6:10" x14ac:dyDescent="0.35">
      <c r="F72" s="1"/>
      <c r="G72" s="36"/>
      <c r="H72" s="126"/>
      <c r="I72" s="126"/>
      <c r="J72" s="36"/>
    </row>
    <row r="73" spans="6:10" x14ac:dyDescent="0.35">
      <c r="F73" s="1"/>
      <c r="G73" s="36"/>
      <c r="H73" s="126"/>
      <c r="I73" s="126"/>
      <c r="J73" s="36"/>
    </row>
    <row r="74" spans="6:10" x14ac:dyDescent="0.35">
      <c r="F74" s="1"/>
      <c r="G74" s="36"/>
      <c r="H74" s="126"/>
      <c r="I74" s="126"/>
      <c r="J74" s="36"/>
    </row>
    <row r="75" spans="6:10" x14ac:dyDescent="0.35">
      <c r="F75" s="1"/>
      <c r="G75" s="36"/>
      <c r="H75" s="126"/>
      <c r="I75" s="126"/>
      <c r="J75" s="36"/>
    </row>
    <row r="76" spans="6:10" x14ac:dyDescent="0.35">
      <c r="F76" s="1"/>
      <c r="G76" s="36"/>
      <c r="H76" s="126"/>
      <c r="I76" s="126"/>
      <c r="J76" s="36"/>
    </row>
    <row r="77" spans="6:10" x14ac:dyDescent="0.35">
      <c r="F77" s="1"/>
      <c r="G77" s="36"/>
      <c r="H77" s="126"/>
      <c r="I77" s="126"/>
      <c r="J77" s="36"/>
    </row>
    <row r="78" spans="6:10" x14ac:dyDescent="0.35">
      <c r="F78" s="1"/>
      <c r="G78" s="36"/>
      <c r="H78" s="126"/>
      <c r="I78" s="126"/>
      <c r="J78" s="36"/>
    </row>
    <row r="79" spans="6:10" x14ac:dyDescent="0.35">
      <c r="F79" s="1"/>
      <c r="G79" s="36"/>
      <c r="H79" s="126"/>
      <c r="I79" s="126"/>
      <c r="J79" s="36"/>
    </row>
    <row r="80" spans="6:10" x14ac:dyDescent="0.35">
      <c r="F80" s="1"/>
      <c r="G80" s="36"/>
      <c r="H80" s="126"/>
      <c r="I80" s="126"/>
      <c r="J80" s="36"/>
    </row>
    <row r="81" spans="6:10" x14ac:dyDescent="0.35">
      <c r="F81" s="1"/>
      <c r="G81" s="36"/>
      <c r="H81" s="126"/>
      <c r="I81" s="126"/>
      <c r="J81" s="36"/>
    </row>
    <row r="82" spans="6:10" x14ac:dyDescent="0.35">
      <c r="F82" s="1"/>
      <c r="G82" s="36"/>
      <c r="H82" s="126"/>
      <c r="I82" s="126"/>
      <c r="J82" s="36"/>
    </row>
    <row r="83" spans="6:10" x14ac:dyDescent="0.35">
      <c r="F83" s="1"/>
      <c r="G83" s="36"/>
      <c r="H83" s="126"/>
      <c r="I83" s="126"/>
      <c r="J83" s="36"/>
    </row>
    <row r="84" spans="6:10" x14ac:dyDescent="0.35">
      <c r="F84" s="1"/>
      <c r="G84" s="36"/>
      <c r="H84" s="126"/>
      <c r="I84" s="126"/>
      <c r="J84" s="36"/>
    </row>
    <row r="85" spans="6:10" x14ac:dyDescent="0.35">
      <c r="F85" s="1"/>
      <c r="G85" s="36"/>
      <c r="H85" s="126"/>
      <c r="I85" s="126"/>
      <c r="J85" s="36"/>
    </row>
    <row r="86" spans="6:10" x14ac:dyDescent="0.35">
      <c r="F86" s="1"/>
      <c r="G86" s="36"/>
      <c r="H86" s="126"/>
      <c r="I86" s="126"/>
      <c r="J86" s="36"/>
    </row>
    <row r="87" spans="6:10" x14ac:dyDescent="0.35">
      <c r="F87" s="1"/>
      <c r="G87" s="36"/>
      <c r="H87" s="126"/>
      <c r="I87" s="126"/>
      <c r="J87" s="36"/>
    </row>
    <row r="88" spans="6:10" x14ac:dyDescent="0.35">
      <c r="F88" s="1"/>
      <c r="G88" s="36"/>
      <c r="H88" s="126"/>
      <c r="I88" s="126"/>
      <c r="J88" s="36"/>
    </row>
    <row r="89" spans="6:10" x14ac:dyDescent="0.35">
      <c r="F89" s="1"/>
      <c r="G89" s="36"/>
      <c r="H89" s="126"/>
      <c r="I89" s="126"/>
      <c r="J89" s="36"/>
    </row>
    <row r="90" spans="6:10" x14ac:dyDescent="0.35">
      <c r="F90" s="1"/>
      <c r="G90" s="36"/>
      <c r="H90" s="126"/>
      <c r="I90" s="126"/>
      <c r="J90" s="36"/>
    </row>
    <row r="91" spans="6:10" x14ac:dyDescent="0.35">
      <c r="F91" s="1"/>
      <c r="G91" s="36"/>
      <c r="H91" s="126"/>
      <c r="I91" s="126"/>
      <c r="J91" s="36"/>
    </row>
    <row r="92" spans="6:10" x14ac:dyDescent="0.35">
      <c r="F92" s="1"/>
      <c r="G92" s="36"/>
      <c r="H92" s="126"/>
      <c r="I92" s="126"/>
      <c r="J92" s="36"/>
    </row>
    <row r="93" spans="6:10" x14ac:dyDescent="0.35">
      <c r="F93" s="1"/>
      <c r="G93" s="36"/>
      <c r="H93" s="126"/>
      <c r="I93" s="126"/>
      <c r="J93" s="36"/>
    </row>
    <row r="94" spans="6:10" x14ac:dyDescent="0.35">
      <c r="F94" s="1"/>
      <c r="G94" s="36"/>
      <c r="H94" s="126"/>
      <c r="I94" s="126"/>
      <c r="J94" s="36"/>
    </row>
    <row r="95" spans="6:10" x14ac:dyDescent="0.35">
      <c r="F95" s="1"/>
      <c r="G95" s="36"/>
      <c r="H95" s="126"/>
      <c r="I95" s="126"/>
      <c r="J95" s="36"/>
    </row>
    <row r="96" spans="6:10" x14ac:dyDescent="0.35">
      <c r="F96" s="1"/>
      <c r="G96" s="36"/>
      <c r="H96" s="126"/>
      <c r="I96" s="126"/>
      <c r="J96" s="36"/>
    </row>
    <row r="97" spans="6:10" x14ac:dyDescent="0.35">
      <c r="F97" s="1"/>
      <c r="G97" s="36"/>
      <c r="H97" s="126"/>
      <c r="I97" s="126"/>
      <c r="J97" s="36"/>
    </row>
    <row r="98" spans="6:10" x14ac:dyDescent="0.35">
      <c r="F98" s="1"/>
      <c r="G98" s="36"/>
      <c r="H98" s="126"/>
      <c r="I98" s="126"/>
      <c r="J98" s="36"/>
    </row>
    <row r="99" spans="6:10" x14ac:dyDescent="0.35">
      <c r="F99" s="1"/>
      <c r="G99" s="36"/>
      <c r="H99" s="126"/>
      <c r="I99" s="126"/>
      <c r="J99" s="36"/>
    </row>
    <row r="100" spans="6:10" x14ac:dyDescent="0.35">
      <c r="F100" s="1"/>
      <c r="G100" s="36"/>
      <c r="H100" s="126"/>
      <c r="I100" s="126"/>
      <c r="J100" s="36"/>
    </row>
    <row r="101" spans="6:10" x14ac:dyDescent="0.35">
      <c r="F101" s="1"/>
      <c r="G101" s="36"/>
      <c r="H101" s="126"/>
      <c r="I101" s="126"/>
      <c r="J101" s="36"/>
    </row>
    <row r="102" spans="6:10" x14ac:dyDescent="0.35">
      <c r="F102" s="1"/>
      <c r="G102" s="36"/>
      <c r="H102" s="126"/>
      <c r="I102" s="126"/>
      <c r="J102" s="36"/>
    </row>
    <row r="103" spans="6:10" x14ac:dyDescent="0.35">
      <c r="F103" s="1"/>
      <c r="G103" s="36"/>
      <c r="H103" s="126"/>
      <c r="I103" s="126"/>
      <c r="J103" s="36"/>
    </row>
    <row r="104" spans="6:10" x14ac:dyDescent="0.35">
      <c r="F104" s="1"/>
      <c r="G104" s="36"/>
      <c r="H104" s="126"/>
      <c r="I104" s="126"/>
      <c r="J104" s="36"/>
    </row>
    <row r="105" spans="6:10" x14ac:dyDescent="0.35">
      <c r="F105" s="1"/>
      <c r="G105" s="36"/>
      <c r="H105" s="126"/>
      <c r="I105" s="126"/>
      <c r="J105" s="36"/>
    </row>
    <row r="106" spans="6:10" x14ac:dyDescent="0.35">
      <c r="F106" s="1"/>
      <c r="G106" s="36"/>
      <c r="H106" s="126"/>
      <c r="I106" s="126"/>
      <c r="J106" s="36"/>
    </row>
    <row r="107" spans="6:10" x14ac:dyDescent="0.35">
      <c r="F107" s="1"/>
      <c r="G107" s="36"/>
      <c r="H107" s="126"/>
      <c r="I107" s="126"/>
      <c r="J107" s="36"/>
    </row>
    <row r="108" spans="6:10" x14ac:dyDescent="0.35">
      <c r="F108" s="1"/>
      <c r="G108" s="36"/>
      <c r="H108" s="126"/>
      <c r="I108" s="126"/>
      <c r="J108" s="36"/>
    </row>
    <row r="109" spans="6:10" x14ac:dyDescent="0.35">
      <c r="F109" s="1"/>
      <c r="G109" s="36"/>
      <c r="H109" s="126"/>
      <c r="I109" s="126"/>
      <c r="J109" s="36"/>
    </row>
    <row r="110" spans="6:10" x14ac:dyDescent="0.35">
      <c r="F110" s="1"/>
      <c r="G110" s="36"/>
      <c r="H110" s="126"/>
      <c r="I110" s="126"/>
      <c r="J110" s="36"/>
    </row>
    <row r="111" spans="6:10" x14ac:dyDescent="0.35">
      <c r="F111" s="1"/>
      <c r="G111" s="36"/>
      <c r="H111" s="126"/>
      <c r="I111" s="126"/>
      <c r="J111" s="36"/>
    </row>
    <row r="112" spans="6:10" x14ac:dyDescent="0.35">
      <c r="F112" s="1"/>
      <c r="G112" s="36"/>
      <c r="H112" s="126"/>
      <c r="I112" s="126"/>
      <c r="J112" s="36"/>
    </row>
    <row r="113" spans="6:10" x14ac:dyDescent="0.35">
      <c r="F113" s="1"/>
      <c r="G113" s="36"/>
      <c r="H113" s="126"/>
      <c r="I113" s="126"/>
      <c r="J113" s="36"/>
    </row>
    <row r="114" spans="6:10" x14ac:dyDescent="0.35">
      <c r="F114" s="1"/>
      <c r="G114" s="36"/>
      <c r="H114" s="126"/>
      <c r="I114" s="126"/>
      <c r="J114" s="36"/>
    </row>
    <row r="115" spans="6:10" x14ac:dyDescent="0.35">
      <c r="F115" s="1"/>
      <c r="G115" s="36"/>
      <c r="H115" s="126"/>
      <c r="I115" s="126"/>
      <c r="J115" s="36"/>
    </row>
    <row r="116" spans="6:10" x14ac:dyDescent="0.35">
      <c r="F116" s="1"/>
      <c r="G116" s="36"/>
      <c r="H116" s="126"/>
      <c r="I116" s="126"/>
      <c r="J116" s="36"/>
    </row>
    <row r="117" spans="6:10" x14ac:dyDescent="0.35">
      <c r="F117" s="1"/>
      <c r="G117" s="36"/>
      <c r="H117" s="126"/>
      <c r="I117" s="126"/>
      <c r="J117" s="36"/>
    </row>
    <row r="118" spans="6:10" x14ac:dyDescent="0.35">
      <c r="F118" s="1"/>
      <c r="G118" s="36"/>
      <c r="H118" s="126"/>
      <c r="I118" s="126"/>
      <c r="J118" s="36"/>
    </row>
    <row r="119" spans="6:10" x14ac:dyDescent="0.35">
      <c r="F119" s="1"/>
      <c r="G119" s="36"/>
      <c r="H119" s="126"/>
      <c r="I119" s="126"/>
      <c r="J119" s="36"/>
    </row>
    <row r="120" spans="6:10" x14ac:dyDescent="0.35">
      <c r="F120" s="1"/>
      <c r="G120" s="36"/>
      <c r="H120" s="126"/>
      <c r="I120" s="126"/>
      <c r="J120" s="36"/>
    </row>
    <row r="121" spans="6:10" x14ac:dyDescent="0.35">
      <c r="F121" s="1"/>
      <c r="G121" s="36"/>
      <c r="H121" s="126"/>
      <c r="I121" s="126"/>
      <c r="J121" s="36"/>
    </row>
    <row r="122" spans="6:10" x14ac:dyDescent="0.35">
      <c r="F122" s="1"/>
      <c r="G122" s="36"/>
      <c r="H122" s="126"/>
      <c r="I122" s="126"/>
      <c r="J122" s="36"/>
    </row>
    <row r="123" spans="6:10" x14ac:dyDescent="0.35">
      <c r="F123" s="1"/>
      <c r="G123" s="36"/>
      <c r="H123" s="126"/>
      <c r="I123" s="126"/>
      <c r="J123" s="36"/>
    </row>
    <row r="124" spans="6:10" x14ac:dyDescent="0.35">
      <c r="F124" s="1"/>
      <c r="G124" s="36"/>
      <c r="H124" s="126"/>
      <c r="I124" s="126"/>
      <c r="J124" s="36"/>
    </row>
    <row r="125" spans="6:10" x14ac:dyDescent="0.35">
      <c r="F125" s="1"/>
      <c r="G125" s="36"/>
      <c r="H125" s="126"/>
      <c r="I125" s="126"/>
      <c r="J125" s="36"/>
    </row>
    <row r="126" spans="6:10" x14ac:dyDescent="0.35">
      <c r="F126" s="1"/>
      <c r="G126" s="36"/>
      <c r="H126" s="126"/>
      <c r="I126" s="126"/>
      <c r="J126" s="36"/>
    </row>
    <row r="127" spans="6:10" x14ac:dyDescent="0.35">
      <c r="F127" s="1"/>
      <c r="G127" s="36"/>
      <c r="H127" s="126"/>
      <c r="I127" s="126"/>
      <c r="J127" s="36"/>
    </row>
    <row r="128" spans="6:10" x14ac:dyDescent="0.35">
      <c r="F128" s="1"/>
      <c r="G128" s="36"/>
      <c r="H128" s="126"/>
      <c r="I128" s="126"/>
      <c r="J128" s="36"/>
    </row>
    <row r="129" spans="6:10" x14ac:dyDescent="0.35">
      <c r="F129" s="1"/>
      <c r="G129" s="36"/>
      <c r="H129" s="126"/>
      <c r="I129" s="126"/>
      <c r="J129" s="36"/>
    </row>
    <row r="130" spans="6:10" x14ac:dyDescent="0.35">
      <c r="F130" s="1"/>
      <c r="G130" s="36"/>
      <c r="H130" s="126"/>
      <c r="I130" s="126"/>
      <c r="J130" s="36"/>
    </row>
    <row r="131" spans="6:10" x14ac:dyDescent="0.35">
      <c r="F131" s="1"/>
      <c r="G131" s="36"/>
      <c r="H131" s="126"/>
      <c r="I131" s="126"/>
      <c r="J131" s="36"/>
    </row>
    <row r="132" spans="6:10" x14ac:dyDescent="0.35">
      <c r="F132" s="1"/>
      <c r="G132" s="36"/>
      <c r="H132" s="126"/>
      <c r="I132" s="126"/>
      <c r="J132" s="36"/>
    </row>
    <row r="133" spans="6:10" x14ac:dyDescent="0.35">
      <c r="F133" s="1"/>
      <c r="G133" s="36"/>
      <c r="H133" s="126"/>
      <c r="I133" s="126"/>
      <c r="J133" s="36"/>
    </row>
    <row r="134" spans="6:10" x14ac:dyDescent="0.35">
      <c r="F134" s="1"/>
      <c r="G134" s="36"/>
      <c r="H134" s="126"/>
      <c r="I134" s="126"/>
      <c r="J134" s="36"/>
    </row>
    <row r="135" spans="6:10" x14ac:dyDescent="0.35">
      <c r="F135" s="1"/>
      <c r="G135" s="36"/>
      <c r="H135" s="126"/>
      <c r="I135" s="126"/>
      <c r="J135" s="36"/>
    </row>
    <row r="136" spans="6:10" x14ac:dyDescent="0.35">
      <c r="F136" s="1"/>
      <c r="G136" s="36"/>
      <c r="H136" s="126"/>
      <c r="I136" s="126"/>
      <c r="J136" s="36"/>
    </row>
    <row r="137" spans="6:10" x14ac:dyDescent="0.35">
      <c r="F137" s="1"/>
      <c r="G137" s="36"/>
      <c r="H137" s="126"/>
      <c r="I137" s="126"/>
      <c r="J137" s="36"/>
    </row>
    <row r="138" spans="6:10" x14ac:dyDescent="0.35">
      <c r="F138" s="1"/>
      <c r="G138" s="36"/>
      <c r="H138" s="126"/>
      <c r="I138" s="126"/>
      <c r="J138" s="36"/>
    </row>
    <row r="139" spans="6:10" x14ac:dyDescent="0.35">
      <c r="F139" s="1"/>
      <c r="G139" s="36"/>
      <c r="H139" s="126"/>
      <c r="I139" s="126"/>
      <c r="J139" s="36"/>
    </row>
    <row r="140" spans="6:10" x14ac:dyDescent="0.35">
      <c r="F140" s="1"/>
      <c r="G140" s="36"/>
      <c r="H140" s="126"/>
      <c r="I140" s="126"/>
      <c r="J140" s="36"/>
    </row>
    <row r="141" spans="6:10" x14ac:dyDescent="0.35">
      <c r="F141" s="1"/>
      <c r="G141" s="36"/>
      <c r="H141" s="126"/>
      <c r="I141" s="126"/>
      <c r="J141" s="36"/>
    </row>
    <row r="142" spans="6:10" x14ac:dyDescent="0.35">
      <c r="F142" s="1"/>
      <c r="G142" s="36"/>
      <c r="H142" s="126"/>
      <c r="I142" s="126"/>
      <c r="J142" s="36"/>
    </row>
    <row r="143" spans="6:10" x14ac:dyDescent="0.35">
      <c r="F143" s="1"/>
      <c r="G143" s="36"/>
      <c r="H143" s="36"/>
      <c r="I143" s="36"/>
      <c r="J143" s="36"/>
    </row>
    <row r="144" spans="6:10" x14ac:dyDescent="0.35">
      <c r="F144" s="1"/>
      <c r="G144" s="36"/>
      <c r="H144" s="36"/>
      <c r="I144" s="36"/>
      <c r="J144" s="36"/>
    </row>
    <row r="145" spans="6:10" x14ac:dyDescent="0.35">
      <c r="F145" s="1"/>
      <c r="G145" s="36"/>
      <c r="H145" s="36"/>
      <c r="I145" s="36"/>
      <c r="J145" s="36"/>
    </row>
    <row r="146" spans="6:10" x14ac:dyDescent="0.35">
      <c r="F146" s="1"/>
      <c r="G146" s="36"/>
      <c r="H146" s="36"/>
      <c r="I146" s="36"/>
      <c r="J146" s="36"/>
    </row>
    <row r="147" spans="6:10" x14ac:dyDescent="0.35">
      <c r="F147" s="36"/>
      <c r="G147" s="36"/>
      <c r="H147" s="36"/>
      <c r="I147" s="36"/>
      <c r="J147" s="36"/>
    </row>
    <row r="148" spans="6:10" x14ac:dyDescent="0.35">
      <c r="F148" s="36"/>
      <c r="G148" s="36"/>
      <c r="H148" s="36"/>
      <c r="I148" s="36"/>
      <c r="J148" s="36"/>
    </row>
    <row r="149" spans="6:10" x14ac:dyDescent="0.35">
      <c r="F149" s="36"/>
      <c r="G149" s="36"/>
      <c r="H149" s="36"/>
      <c r="I149" s="36"/>
      <c r="J149" s="36"/>
    </row>
    <row r="150" spans="6:10" x14ac:dyDescent="0.35">
      <c r="F150" s="36"/>
      <c r="G150" s="36"/>
      <c r="H150" s="36"/>
      <c r="I150" s="36"/>
      <c r="J150" s="36"/>
    </row>
    <row r="151" spans="6:10" x14ac:dyDescent="0.35">
      <c r="F151" s="36"/>
      <c r="G151" s="36"/>
      <c r="H151" s="36"/>
      <c r="I151" s="36"/>
      <c r="J151" s="36"/>
    </row>
    <row r="152" spans="6:10" x14ac:dyDescent="0.35">
      <c r="F152" s="36"/>
      <c r="G152" s="36"/>
      <c r="H152" s="36"/>
      <c r="I152" s="36"/>
      <c r="J152" s="36"/>
    </row>
    <row r="153" spans="6:10" x14ac:dyDescent="0.35">
      <c r="F153" s="36"/>
      <c r="G153" s="36"/>
      <c r="H153" s="36"/>
      <c r="I153" s="36"/>
      <c r="J153" s="36"/>
    </row>
    <row r="154" spans="6:10" x14ac:dyDescent="0.35">
      <c r="F154" s="36"/>
      <c r="G154" s="36"/>
      <c r="H154" s="36"/>
      <c r="I154" s="36"/>
      <c r="J154" s="36"/>
    </row>
    <row r="155" spans="6:10" x14ac:dyDescent="0.35">
      <c r="F155" s="36"/>
      <c r="G155" s="36"/>
      <c r="H155" s="36"/>
      <c r="I155" s="36"/>
      <c r="J155" s="36"/>
    </row>
    <row r="156" spans="6:10" x14ac:dyDescent="0.35">
      <c r="F156" s="36"/>
      <c r="G156" s="36"/>
      <c r="H156" s="36"/>
      <c r="I156" s="36"/>
      <c r="J156" s="36"/>
    </row>
    <row r="157" spans="6:10" x14ac:dyDescent="0.35">
      <c r="F157" s="36"/>
      <c r="G157" s="36"/>
      <c r="H157" s="36"/>
      <c r="I157" s="36"/>
      <c r="J157" s="36"/>
    </row>
    <row r="158" spans="6:10" x14ac:dyDescent="0.35">
      <c r="F158" s="36"/>
      <c r="G158" s="36"/>
      <c r="H158" s="36"/>
      <c r="I158" s="36"/>
      <c r="J158" s="36"/>
    </row>
    <row r="159" spans="6:10" x14ac:dyDescent="0.35">
      <c r="F159" s="36"/>
      <c r="G159" s="36"/>
      <c r="H159" s="36"/>
      <c r="I159" s="36"/>
      <c r="J159" s="36"/>
    </row>
  </sheetData>
  <pageMargins left="0.7" right="0.7" top="0.75" bottom="0.75" header="0.3" footer="0.3"/>
  <pageSetup scale="64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L40"/>
  <sheetViews>
    <sheetView workbookViewId="0">
      <selection activeCell="A6" sqref="A6:K6"/>
    </sheetView>
  </sheetViews>
  <sheetFormatPr defaultRowHeight="14.5" x14ac:dyDescent="0.35"/>
  <cols>
    <col min="6" max="6" width="10" bestFit="1" customWidth="1"/>
    <col min="8" max="8" width="11.7265625" customWidth="1"/>
    <col min="9" max="9" width="12.08984375" customWidth="1"/>
    <col min="10" max="10" width="10.6328125" customWidth="1"/>
    <col min="11" max="11" width="4.90625" customWidth="1"/>
    <col min="12" max="12" width="8.90625" hidden="1" customWidth="1"/>
  </cols>
  <sheetData>
    <row r="6" spans="1:11" ht="18.5" x14ac:dyDescent="0.35">
      <c r="A6" s="153" t="s">
        <v>74</v>
      </c>
      <c r="B6" s="153"/>
      <c r="C6" s="153"/>
      <c r="D6" s="153"/>
      <c r="E6" s="153"/>
      <c r="F6" s="153"/>
      <c r="G6" s="153"/>
      <c r="H6" s="153"/>
      <c r="I6" s="153"/>
      <c r="J6" s="153"/>
      <c r="K6" s="153"/>
    </row>
    <row r="7" spans="1:11" ht="15.65" customHeight="1" x14ac:dyDescent="0.35">
      <c r="A7" s="154" t="s">
        <v>113</v>
      </c>
      <c r="B7" s="154"/>
      <c r="C7" s="154"/>
      <c r="D7" s="154"/>
      <c r="E7" s="154"/>
      <c r="F7" s="154"/>
      <c r="G7" s="154"/>
      <c r="H7" s="154"/>
      <c r="I7" s="154"/>
      <c r="J7" s="154"/>
    </row>
    <row r="8" spans="1:11" ht="15.65" customHeight="1" x14ac:dyDescent="0.35">
      <c r="A8" s="155" t="s">
        <v>146</v>
      </c>
      <c r="B8" s="156"/>
      <c r="C8" s="156"/>
      <c r="D8" s="156"/>
      <c r="E8" s="156"/>
      <c r="F8" s="156"/>
      <c r="G8" s="156"/>
      <c r="H8" s="156"/>
      <c r="I8" s="156"/>
      <c r="J8" s="156"/>
    </row>
    <row r="9" spans="1:11" ht="15.5" x14ac:dyDescent="0.35">
      <c r="G9" s="93"/>
    </row>
    <row r="10" spans="1:11" ht="15.5" x14ac:dyDescent="0.35">
      <c r="G10" s="93"/>
    </row>
    <row r="11" spans="1:11" ht="15.5" x14ac:dyDescent="0.35">
      <c r="B11" s="2" t="s">
        <v>125</v>
      </c>
      <c r="C11" s="2"/>
      <c r="D11" s="2"/>
      <c r="E11" s="2"/>
      <c r="F11" s="2"/>
      <c r="G11" s="93"/>
      <c r="I11" s="94"/>
    </row>
    <row r="12" spans="1:11" ht="15.5" x14ac:dyDescent="0.35">
      <c r="G12" s="93"/>
      <c r="I12" s="95"/>
    </row>
    <row r="13" spans="1:11" ht="16.25" customHeight="1" x14ac:dyDescent="0.35">
      <c r="B13" s="150" t="s">
        <v>129</v>
      </c>
      <c r="C13" s="150"/>
      <c r="D13" s="150"/>
      <c r="E13" s="150"/>
      <c r="F13" s="150"/>
      <c r="G13" s="150"/>
      <c r="H13" s="150"/>
      <c r="I13" s="150"/>
      <c r="J13" s="150"/>
    </row>
    <row r="14" spans="1:11" x14ac:dyDescent="0.35">
      <c r="B14" s="157" t="s">
        <v>126</v>
      </c>
      <c r="C14" s="157"/>
      <c r="D14" s="157"/>
      <c r="E14" s="157"/>
      <c r="F14" s="157"/>
      <c r="G14" s="157"/>
      <c r="H14" s="157"/>
      <c r="I14" s="157"/>
      <c r="J14" s="157"/>
    </row>
    <row r="15" spans="1:11" ht="15.5" x14ac:dyDescent="0.35">
      <c r="B15" s="96"/>
      <c r="G15" s="93"/>
      <c r="I15" s="95"/>
    </row>
    <row r="16" spans="1:11" ht="15.5" x14ac:dyDescent="0.35">
      <c r="B16" s="134" t="s">
        <v>127</v>
      </c>
      <c r="C16" s="2"/>
      <c r="D16" s="2"/>
      <c r="E16" s="2"/>
      <c r="F16" s="2"/>
      <c r="G16" s="135"/>
      <c r="H16" s="2"/>
      <c r="I16" s="136"/>
    </row>
    <row r="17" spans="2:12" ht="19.75" customHeight="1" x14ac:dyDescent="0.35">
      <c r="G17" s="93"/>
      <c r="I17" s="95"/>
    </row>
    <row r="18" spans="2:12" s="133" customFormat="1" ht="34.75" customHeight="1" x14ac:dyDescent="0.35">
      <c r="B18" s="150" t="s">
        <v>132</v>
      </c>
      <c r="C18" s="150"/>
      <c r="D18" s="150"/>
      <c r="E18" s="150"/>
      <c r="F18" s="150"/>
      <c r="G18" s="150"/>
      <c r="H18" s="150"/>
      <c r="I18" s="150"/>
      <c r="J18" s="150"/>
      <c r="K18" s="150"/>
      <c r="L18" s="150"/>
    </row>
    <row r="19" spans="2:12" ht="32.4" customHeight="1" x14ac:dyDescent="0.35">
      <c r="B19" s="150" t="s">
        <v>128</v>
      </c>
      <c r="C19" s="150"/>
      <c r="D19" s="150"/>
      <c r="E19" s="150"/>
      <c r="F19" s="150"/>
      <c r="G19" s="150"/>
      <c r="H19" s="150"/>
      <c r="I19" s="150"/>
      <c r="J19" s="150"/>
      <c r="K19" s="150"/>
    </row>
    <row r="20" spans="2:12" ht="15.5" x14ac:dyDescent="0.35">
      <c r="G20" s="93"/>
    </row>
    <row r="21" spans="2:12" ht="15.5" x14ac:dyDescent="0.35">
      <c r="G21" s="93"/>
    </row>
    <row r="22" spans="2:12" ht="15.5" x14ac:dyDescent="0.35">
      <c r="B22" s="2" t="s">
        <v>160</v>
      </c>
      <c r="G22" s="93"/>
    </row>
    <row r="23" spans="2:12" ht="15.5" x14ac:dyDescent="0.35">
      <c r="C23" t="s">
        <v>130</v>
      </c>
      <c r="G23" s="129"/>
      <c r="H23" s="130">
        <v>39179.040000000001</v>
      </c>
    </row>
    <row r="24" spans="2:12" ht="17" x14ac:dyDescent="0.5">
      <c r="C24" t="s">
        <v>111</v>
      </c>
      <c r="G24" s="93"/>
      <c r="H24" s="132">
        <v>10091.209999999999</v>
      </c>
    </row>
    <row r="25" spans="2:12" ht="17" x14ac:dyDescent="0.5">
      <c r="C25" t="s">
        <v>131</v>
      </c>
      <c r="G25" s="93"/>
      <c r="H25" s="131">
        <f>SUM(H23:H24)</f>
        <v>49270.25</v>
      </c>
    </row>
    <row r="26" spans="2:12" ht="15.5" x14ac:dyDescent="0.35">
      <c r="G26" s="93"/>
    </row>
    <row r="27" spans="2:12" ht="17" x14ac:dyDescent="0.5">
      <c r="B27" s="2" t="s">
        <v>161</v>
      </c>
      <c r="G27" s="93"/>
      <c r="H27" s="131">
        <v>61132</v>
      </c>
    </row>
    <row r="28" spans="2:12" ht="17" x14ac:dyDescent="0.5">
      <c r="B28" s="2"/>
      <c r="G28" s="93"/>
      <c r="H28" s="131"/>
    </row>
    <row r="29" spans="2:12" ht="17" x14ac:dyDescent="0.5">
      <c r="B29" s="2" t="s">
        <v>162</v>
      </c>
      <c r="G29" s="93"/>
      <c r="H29" s="147">
        <f>H25-H27</f>
        <v>-11861.75</v>
      </c>
    </row>
    <row r="30" spans="2:12" ht="15.5" x14ac:dyDescent="0.35">
      <c r="G30" s="93"/>
    </row>
    <row r="31" spans="2:12" ht="39" customHeight="1" x14ac:dyDescent="0.35">
      <c r="B31" s="150" t="s">
        <v>163</v>
      </c>
      <c r="C31" s="150"/>
      <c r="D31" s="150"/>
      <c r="E31" s="150"/>
      <c r="F31" s="150"/>
      <c r="G31" s="150"/>
      <c r="H31" s="150"/>
      <c r="I31" s="150"/>
      <c r="J31" s="150"/>
      <c r="K31" s="150"/>
    </row>
    <row r="32" spans="2:12" ht="15.5" x14ac:dyDescent="0.35">
      <c r="G32" s="93"/>
    </row>
    <row r="33" spans="3:7" ht="15.5" x14ac:dyDescent="0.35">
      <c r="G33" s="93"/>
    </row>
    <row r="34" spans="3:7" ht="15.5" x14ac:dyDescent="0.35">
      <c r="C34" s="96"/>
      <c r="G34" s="93"/>
    </row>
    <row r="40" spans="3:7" x14ac:dyDescent="0.35">
      <c r="F40" s="2" t="s">
        <v>138</v>
      </c>
    </row>
  </sheetData>
  <mergeCells count="8">
    <mergeCell ref="B19:K19"/>
    <mergeCell ref="B31:K31"/>
    <mergeCell ref="A6:K6"/>
    <mergeCell ref="A7:J7"/>
    <mergeCell ref="A8:J8"/>
    <mergeCell ref="B18:L18"/>
    <mergeCell ref="B13:J13"/>
    <mergeCell ref="B14:J14"/>
  </mergeCells>
  <pageMargins left="0.25" right="0.25" top="0.75" bottom="0.75" header="0.3" footer="0.3"/>
  <pageSetup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Income Statement</vt:lpstr>
      <vt:lpstr>Balance Sheet</vt:lpstr>
      <vt:lpstr>Reserve Fund</vt:lpstr>
      <vt:lpstr>Sheet2</vt:lpstr>
      <vt:lpstr>'Income Statement'!Print_Area</vt:lpstr>
      <vt:lpstr>'Reserve Fund'!Print_Area</vt:lpstr>
      <vt:lpstr>'Income Statement'!Print_Titles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MARG-DESKTOP</dc:creator>
  <cp:lastModifiedBy>Peter</cp:lastModifiedBy>
  <cp:lastPrinted>2023-02-01T20:03:07Z</cp:lastPrinted>
  <dcterms:created xsi:type="dcterms:W3CDTF">2018-02-06T17:29:38Z</dcterms:created>
  <dcterms:modified xsi:type="dcterms:W3CDTF">2023-02-09T19:50:20Z</dcterms:modified>
</cp:coreProperties>
</file>